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5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  <sheet name="Лист1Прилож.3. (2)" sheetId="10" r:id="rId10"/>
  </sheets>
  <definedNames>
    <definedName name="Par1044" localSheetId="8">'Лист1Прилож.3.'!#REF!</definedName>
    <definedName name="Par1044" localSheetId="9">'Лист1Прилож.3. (2)'!$A$10</definedName>
    <definedName name="Par1069" localSheetId="8">'Лист1Прилож.3.'!$C$23</definedName>
    <definedName name="Par1069" localSheetId="9">'Лист1Прилож.3. (2)'!$C$24</definedName>
    <definedName name="Par1070" localSheetId="8">'Лист1Прилож.3.'!$D$23</definedName>
    <definedName name="Par1070" localSheetId="9">'Лист1Прилож.3. (2)'!$D$24</definedName>
    <definedName name="Par1074" localSheetId="8">'Лист1Прилож.3.'!$H$23</definedName>
    <definedName name="Par1074" localSheetId="9">'Лист1Прилож.3. (2)'!$H$24</definedName>
    <definedName name="Par1075" localSheetId="8">'Лист1Прилож.3.'!$I$23</definedName>
    <definedName name="Par1075" localSheetId="9">'Лист1Прилож.3. (2)'!$I$24</definedName>
    <definedName name="Par1128" localSheetId="8">'Лист1Прилож.3.'!#REF!</definedName>
    <definedName name="Par1128" localSheetId="9">'Лист1Прилож.3. (2)'!$C$36</definedName>
    <definedName name="Par1129" localSheetId="8">'Лист1Прилож.3.'!#REF!</definedName>
    <definedName name="Par1129" localSheetId="9">'Лист1Прилож.3. (2)'!$D$36</definedName>
    <definedName name="Par1130" localSheetId="8">'Лист1Прилож.3.'!#REF!</definedName>
    <definedName name="Par1130" localSheetId="9">'Лист1Прилож.3. (2)'!$E$36</definedName>
    <definedName name="Par1162" localSheetId="8">'Лист1Прилож.3.'!#REF!</definedName>
    <definedName name="Par1162" localSheetId="9">'Лист1Прилож.3. (2)'!$C$45</definedName>
    <definedName name="Par1163" localSheetId="8">'Лист1Прилож.3.'!#REF!</definedName>
    <definedName name="Par1163" localSheetId="9">'Лист1Прилож.3. (2)'!$D$45</definedName>
    <definedName name="Par1164" localSheetId="8">'Лист1Прилож.3.'!#REF!</definedName>
    <definedName name="Par1164" localSheetId="9">'Лист1Прилож.3. (2)'!$E$45</definedName>
    <definedName name="Par1250" localSheetId="8">'Лист1Прилож.3.'!$A$88</definedName>
    <definedName name="Par1250" localSheetId="9">'Лист1Прилож.3. (2)'!$A$73</definedName>
    <definedName name="Par1270" localSheetId="8">'Лист1Прилож.3.'!#REF!</definedName>
    <definedName name="Par1270" localSheetId="9">'Лист1Прилож.3. (2)'!$C$117</definedName>
    <definedName name="Par1271" localSheetId="8">'Лист1Прилож.3.'!#REF!</definedName>
    <definedName name="Par1271" localSheetId="9">'Лист1Прилож.3. (2)'!$D$117</definedName>
    <definedName name="Par1302" localSheetId="8">'Лист1Прилож.3.'!$C$103</definedName>
    <definedName name="Par1302" localSheetId="9">'Лист1Прилож.3. (2)'!$C$129</definedName>
    <definedName name="Par1303" localSheetId="8">'Лист1Прилож.3.'!$D$103</definedName>
    <definedName name="Par1303" localSheetId="9">'Лист1Прилож.3. (2)'!$D$129</definedName>
    <definedName name="Par1334" localSheetId="8">'Лист1Прилож.3.'!#REF!</definedName>
    <definedName name="Par1334" localSheetId="9">'Лист1Прилож.3. (2)'!$C$141</definedName>
    <definedName name="Par1335" localSheetId="8">'Лист1Прилож.3.'!#REF!</definedName>
    <definedName name="Par1335" localSheetId="9">'Лист1Прилож.3. (2)'!$D$141</definedName>
    <definedName name="Par1366" localSheetId="8">'Лист1Прилож.3.'!#REF!</definedName>
    <definedName name="Par1366" localSheetId="9">'Лист1Прилож.3. (2)'!$C$157</definedName>
    <definedName name="Par1367" localSheetId="8">'Лист1Прилож.3.'!#REF!</definedName>
    <definedName name="Par1367" localSheetId="9">'Лист1Прилож.3. (2)'!$D$157</definedName>
    <definedName name="Par1400" localSheetId="8">'Лист1Прилож.3.'!$C$116</definedName>
    <definedName name="Par1400" localSheetId="9">'Лист1Прилож.3. (2)'!$C$170</definedName>
    <definedName name="Par1401" localSheetId="8">'Лист1Прилож.3.'!$D$116</definedName>
    <definedName name="Par1401" localSheetId="9">'Лист1Прилож.3. (2)'!$D$170</definedName>
    <definedName name="Par1402" localSheetId="8">'Лист1Прилож.3.'!$E$116</definedName>
    <definedName name="Par1402" localSheetId="9">'Лист1Прилож.3. (2)'!$E$170</definedName>
    <definedName name="Par1432" localSheetId="8">'Лист1Прилож.3.'!#REF!</definedName>
    <definedName name="Par1432" localSheetId="9">'Лист1Прилож.3. (2)'!$C$178</definedName>
    <definedName name="Par1433" localSheetId="8">'Лист1Прилож.3.'!#REF!</definedName>
    <definedName name="Par1433" localSheetId="9">'Лист1Прилож.3. (2)'!$D$178</definedName>
    <definedName name="Par1466" localSheetId="8">'Лист1Прилож.3.'!$C$123</definedName>
    <definedName name="Par1466" localSheetId="9">'Лист1Прилож.3. (2)'!$C$191</definedName>
    <definedName name="Par1467" localSheetId="8">'Лист1Прилож.3.'!$D$123</definedName>
    <definedName name="Par1467" localSheetId="9">'Лист1Прилож.3. (2)'!$D$191</definedName>
    <definedName name="Par1468" localSheetId="8">'Лист1Прилож.3.'!$E$123</definedName>
    <definedName name="Par1468" localSheetId="9">'Лист1Прилож.3. (2)'!$E$191</definedName>
    <definedName name="Par1584" localSheetId="8">'Лист1Прилож.3.'!$C$163</definedName>
    <definedName name="Par1584" localSheetId="9">'Лист1Прилож.3. (2)'!$C$237</definedName>
    <definedName name="Par1585" localSheetId="8">'Лист1Прилож.3.'!$D$163</definedName>
    <definedName name="Par1585" localSheetId="9">'Лист1Прилож.3. (2)'!$D$237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2( 2018'!$A$52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2( 2018'!$A$55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2( 2018'!$A$64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2( 2018'!$A$66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2( 2018'!$A$71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2( 2018'!$A$75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2( 2018'!$A$76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2( 2018'!$A$84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2( 2018'!$A$91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2( 2018'!$A$92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2( 2018'!$A$93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2( 2018'!$A$1:$K$93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<sst xmlns="http://schemas.openxmlformats.org/spreadsheetml/2006/main" count="1016" uniqueCount="366">
  <si>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</si>
  <si>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</si>
  <si>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</si>
  <si>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</si>
  <si>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</si>
  <si>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</si>
  <si>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        Заведующий            МБДОУ детский сад "Ручеек"</t>
  </si>
  <si>
    <t xml:space="preserve"> (наименование должности лица, утверждающего документ)</t>
  </si>
  <si>
    <t>О.А. Погорелова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</si>
  <si>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</si>
  <si>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</si>
  <si>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</si>
  <si>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</si>
  <si>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</si>
  <si>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</si>
  <si>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</si>
  <si>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</si>
  <si>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</si>
  <si>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</si>
  <si>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</si>
  <si>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</si>
  <si>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</si>
  <si>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</si>
  <si>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</si>
  <si>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</si>
  <si>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</si>
  <si>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</si>
  <si>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</si>
  <si>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</si>
  <si>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</si>
  <si>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</si>
  <si>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</si>
  <si>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</si>
  <si>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</si>
  <si>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</si>
  <si>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</si>
  <si>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</si>
  <si>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</si>
  <si>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</si>
  <si>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</si>
  <si>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</si>
  <si>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</si>
  <si>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</si>
  <si>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</si>
  <si>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</si>
  <si>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</si>
  <si>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</si>
  <si>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</si>
  <si>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</si>
  <si>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</si>
  <si>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</si>
  <si>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</si>
  <si>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</si>
  <si>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</si>
  <si>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</si>
  <si>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</si>
  <si>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</si>
  <si>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</si>
  <si>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</si>
  <si>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</si>
  <si>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</si>
  <si>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</si>
  <si>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</si>
  <si>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</si>
  <si>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</si>
  <si>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</si>
  <si>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</si>
  <si>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</si>
  <si>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</si>
  <si>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</si>
  <si>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</si>
  <si>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</si>
  <si>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</si>
  <si>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</si>
  <si>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</si>
  <si>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</si>
  <si>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</si>
  <si>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</si>
  <si>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</si>
  <si>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</si>
  <si>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</si>
  <si>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</si>
  <si>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</si>
  <si>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</si>
  <si>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</si>
  <si>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</si>
  <si>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</si>
  <si>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</si>
  <si>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</si>
  <si>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</si>
  <si>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</si>
  <si>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</si>
  <si>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</si>
  <si>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</si>
  <si>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</si>
  <si>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</si>
  <si>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</si>
  <si>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</si>
  <si>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</si>
  <si>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</si>
  <si>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</si>
  <si>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</si>
  <si>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</si>
  <si>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</si>
  <si>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</si>
  <si>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</si>
  <si>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</si>
  <si>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</si>
  <si>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</si>
  <si>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</si>
  <si>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</si>
  <si>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</si>
  <si>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</si>
  <si>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</si>
  <si>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</si>
  <si>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</si>
  <si>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</si>
  <si>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</si>
  <si>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</si>
  <si>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</si>
  <si>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</si>
  <si>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</si>
  <si>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</si>
  <si>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</si>
  <si>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</si>
  <si>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</si>
  <si>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</si>
  <si>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</si>
  <si>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</si>
  <si>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</si>
  <si>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</si>
  <si>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</si>
  <si>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</si>
  <si>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</si>
  <si>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</si>
  <si>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</si>
  <si>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</si>
  <si>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на 2018 г.  1-ый год планового периода</t>
  </si>
  <si>
    <t>на 2019г.   2-ой год планового периода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</si>
  <si>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</si>
  <si>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</si>
  <si>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</si>
  <si>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</si>
  <si>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</si>
  <si>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</si>
  <si>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</si>
  <si>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</si>
  <si>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</si>
  <si>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</si>
  <si>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</si>
  <si>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</si>
  <si>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</si>
  <si>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</si>
  <si>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</si>
  <si>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</si>
  <si>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</si>
  <si>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</si>
  <si>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</si>
  <si>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</si>
  <si>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</si>
  <si>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</si>
  <si>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</si>
  <si>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</si>
  <si>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</si>
  <si>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</si>
  <si>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</si>
  <si>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</si>
  <si>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"_____"_______________20____г.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</si>
  <si>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</si>
  <si>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</si>
  <si>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</si>
  <si>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</si>
  <si>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</si>
  <si>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</si>
  <si>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</si>
  <si>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 xml:space="preserve">            1.1. Расчеты (обоснования) расходов на оплату труда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</si>
  <si>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</si>
  <si>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</si>
  <si>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</si>
  <si>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</si>
  <si>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</si>
  <si>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</si>
  <si>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</si>
  <si>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</si>
  <si>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</si>
  <si>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</si>
  <si>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ИО заведующего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</si>
  <si>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</si>
  <si>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</si>
  <si>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</si>
  <si>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</si>
  <si>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</si>
  <si>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</si>
  <si>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</si>
  <si>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</si>
  <si>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</si>
  <si>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</si>
  <si>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</si>
  <si>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</si>
  <si>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</si>
  <si>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 xml:space="preserve">           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</si>
  <si>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</si>
  <si>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</si>
  <si>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</si>
  <si>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</si>
  <si>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 xml:space="preserve">       1.4. Расчеты (обоснования) страховых взносов на обязательное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</si>
  <si>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</si>
  <si>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</si>
  <si>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 xml:space="preserve">              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</si>
  <si>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</si>
  <si>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</si>
  <si>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</si>
  <si>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</si>
  <si>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</si>
  <si>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</si>
  <si>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</si>
  <si>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</si>
  <si>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</si>
  <si>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</si>
  <si>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</si>
  <si>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</si>
  <si>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</si>
  <si>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</si>
  <si>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</si>
  <si>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</si>
  <si>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</si>
  <si>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</si>
  <si>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</si>
  <si>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</si>
  <si>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</si>
  <si>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</si>
  <si>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</si>
  <si>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</si>
  <si>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</si>
  <si>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</si>
  <si>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</si>
  <si>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</si>
  <si>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</si>
  <si>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</si>
  <si>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</si>
  <si>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</si>
  <si>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</si>
  <si>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</si>
  <si>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</si>
  <si>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</si>
  <si>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</si>
  <si>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</si>
  <si>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</si>
  <si>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</si>
  <si>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</si>
  <si>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</si>
  <si>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</si>
  <si>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</si>
  <si>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</si>
  <si>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</si>
  <si>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</si>
  <si>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</si>
  <si>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</si>
  <si>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3. Расчет (обоснование) расходов на уплату налогов,</t>
  </si>
  <si>
    <t xml:space="preserve">                         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</si>
  <si>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</si>
  <si>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</si>
  <si>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</si>
  <si>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</si>
  <si>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</si>
  <si>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</si>
  <si>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</si>
  <si>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                    перечисления организациям</t>
  </si>
  <si>
    <t xml:space="preserve">         </t>
  </si>
  <si>
    <t xml:space="preserve"> 5. Расчет (обоснование) прочих расходов (кроме расходов</t>
  </si>
  <si>
    <t xml:space="preserve">                     на закупку товаров, работ, услуг)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</si>
  <si>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</si>
  <si>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</si>
  <si>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</si>
  <si>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</si>
  <si>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</si>
  <si>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</si>
  <si>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</si>
  <si>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</si>
  <si>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</si>
  <si>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</si>
  <si>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</si>
  <si>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</si>
  <si>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</si>
  <si>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 xml:space="preserve">      6.3. Расчет (обоснование) расходов на оплату коммунальных услуг</t>
  </si>
  <si>
    <t xml:space="preserve">    КонсультантПлюс: примечание.</t>
  </si>
  <si>
    <t xml:space="preserve">    Нумерация  граф  в  таблице  дана  в соответствии с официальным текстом</t>
  </si>
  <si>
    <t>документа.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</si>
  <si>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</si>
  <si>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</si>
  <si>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</si>
  <si>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</si>
  <si>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</si>
  <si>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</si>
  <si>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</si>
  <si>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</si>
  <si>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</si>
  <si>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</si>
  <si>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 xml:space="preserve">       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</si>
  <si>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</si>
  <si>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</si>
  <si>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</si>
  <si>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 xml:space="preserve">         6.5. Расчет (обоснование) расходов на оплату работ, услуг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</si>
  <si>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</si>
  <si>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</si>
  <si>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</si>
  <si>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</si>
  <si>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</si>
  <si>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</si>
  <si>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</si>
  <si>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</si>
  <si>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</si>
  <si>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</si>
  <si>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</si>
  <si>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</si>
  <si>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</si>
  <si>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</si>
  <si>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</si>
  <si>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</si>
  <si>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</si>
  <si>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</si>
  <si>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</si>
  <si>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</si>
  <si>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</si>
  <si>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</si>
  <si>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</si>
  <si>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</si>
  <si>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    </t>
  </si>
  <si>
    <t>тел._____________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</si>
  <si>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</si>
  <si>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</si>
  <si>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</si>
  <si>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</si>
  <si>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</si>
  <si>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</si>
  <si>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</si>
  <si>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</si>
  <si>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</si>
  <si>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</si>
  <si>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</si>
  <si>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основных средств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</si>
  <si>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</si>
  <si>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</si>
  <si>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</si>
  <si>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</si>
  <si>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</si>
  <si>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</si>
  <si>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</si>
  <si>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Приобретение и установка приборов учета тепловой энергии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</si>
  <si>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</si>
  <si>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</si>
  <si>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</si>
  <si>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</si>
  <si>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</si>
  <si>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</si>
  <si>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</si>
  <si>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</si>
  <si>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30 марта 2018 г.</t>
  </si>
  <si>
    <t>"24" апреля 2018 г.</t>
  </si>
  <si>
    <t>на 24.04. 2018 г.</t>
  </si>
  <si>
    <t>на  24.04.2019 г.</t>
  </si>
  <si>
    <t>на 24.04.  2020 г.</t>
  </si>
  <si>
    <t>на  24.04. 2018 г.</t>
  </si>
  <si>
    <t>"24 "  апреля 2018г.</t>
  </si>
  <si>
    <t xml:space="preserve"> на 24.04.2018 г.</t>
  </si>
  <si>
    <t>"24" апреля 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</si>
</sst>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8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justify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12" xfId="0" applyFont="1" applyBorder="1" applyAlignment="1">
      <alignment horizontal="left" vertical="top" wrapText="1"/>
    </xf>
    <xf numFmtId="2" fontId="21" fillId="0" borderId="16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5" fillId="0" borderId="13" xfId="0" applyFont="1" applyBorder="1" applyAlignment="1">
      <alignment horizontal="center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8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right" vertical="top" wrapText="1"/>
    </xf>
    <xf numFmtId="2" fontId="21" fillId="0" borderId="13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14">
      <selection activeCell="C9" sqref="C9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26" t="s">
        <v>0</v>
      </c>
      <c r="C1" s="126"/>
      <c r="D1" s="126"/>
    </row>
    <row r="2" spans="1:4" ht="18.75">
      <c r="A2" s="2"/>
      <c r="B2" s="126"/>
      <c r="C2" s="126"/>
      <c r="D2" s="126"/>
    </row>
    <row r="3" spans="1:4" ht="15.75">
      <c r="A3" s="127"/>
      <c r="B3" s="128"/>
      <c r="C3" s="126" t="s">
        <v>1</v>
      </c>
      <c r="D3" s="126"/>
    </row>
    <row r="4" spans="1:4" ht="15.75">
      <c r="A4" s="127"/>
      <c r="B4" s="128"/>
      <c r="C4" s="126" t="s">
        <v>2</v>
      </c>
      <c r="D4" s="126"/>
    </row>
    <row r="5" spans="1:4" ht="15.75">
      <c r="A5" s="127"/>
      <c r="B5" s="128"/>
      <c r="C5" s="126" t="s">
        <v>3</v>
      </c>
      <c r="D5" s="126"/>
    </row>
    <row r="6" spans="1:4" ht="15.75">
      <c r="A6" s="127"/>
      <c r="B6" s="128"/>
      <c r="C6" s="126" t="s">
        <v>4</v>
      </c>
      <c r="D6" s="126"/>
    </row>
    <row r="7" spans="1:4" ht="8.25" customHeight="1">
      <c r="A7" s="127"/>
      <c r="B7" s="128"/>
      <c r="C7" s="128"/>
      <c r="D7" s="128"/>
    </row>
    <row r="8" spans="1:4" ht="18.75">
      <c r="A8" s="2"/>
      <c r="B8" s="2"/>
      <c r="C8" s="121" t="s">
        <v>5</v>
      </c>
      <c r="D8" s="121"/>
    </row>
    <row r="9" spans="1:4" s="6" customFormat="1" ht="51.75" customHeight="1">
      <c r="A9" s="3"/>
      <c r="B9" s="4"/>
      <c r="C9" s="4"/>
      <c r="D9" s="5" t="s">
        <v>6</v>
      </c>
    </row>
    <row r="10" spans="1:4" s="6" customFormat="1" ht="15" customHeight="1">
      <c r="A10" s="3"/>
      <c r="B10" s="7"/>
      <c r="C10" s="7"/>
      <c r="D10" s="8" t="s">
        <v>7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8</v>
      </c>
    </row>
    <row r="13" spans="1:4" s="6" customFormat="1" ht="22.5">
      <c r="A13" s="3"/>
      <c r="B13" s="3"/>
      <c r="C13" s="11"/>
      <c r="D13" s="8" t="s">
        <v>9</v>
      </c>
    </row>
    <row r="14" spans="1:4" s="6" customFormat="1" ht="34.5" customHeight="1">
      <c r="A14" s="3"/>
      <c r="B14" s="3"/>
      <c r="C14" s="122" t="s">
        <v>358</v>
      </c>
      <c r="D14" s="122"/>
    </row>
    <row r="15" spans="1:4" s="6" customFormat="1" ht="15.75" customHeight="1">
      <c r="A15" s="123" t="s">
        <v>10</v>
      </c>
      <c r="B15" s="123"/>
      <c r="C15" s="123"/>
      <c r="D15" s="123"/>
    </row>
    <row r="16" spans="1:4" s="6" customFormat="1" ht="9" customHeight="1">
      <c r="A16" s="123"/>
      <c r="B16" s="123"/>
      <c r="C16" s="123"/>
      <c r="D16" s="123"/>
    </row>
    <row r="17" spans="1:4" s="6" customFormat="1" ht="9" customHeight="1">
      <c r="A17" s="123"/>
      <c r="B17" s="123"/>
      <c r="C17" s="123"/>
      <c r="D17" s="123"/>
    </row>
    <row r="18" spans="1:4" s="6" customFormat="1" ht="19.5">
      <c r="A18" s="123" t="s">
        <v>356</v>
      </c>
      <c r="B18" s="123"/>
      <c r="C18" s="123"/>
      <c r="D18" s="123"/>
    </row>
    <row r="19" spans="1:4" s="6" customFormat="1" ht="11.25" customHeight="1">
      <c r="A19" s="12"/>
      <c r="B19" s="3"/>
      <c r="C19" s="115"/>
      <c r="D19" s="115"/>
    </row>
    <row r="20" spans="1:4" s="6" customFormat="1" ht="19.5">
      <c r="A20" s="13"/>
      <c r="B20" s="14" t="s">
        <v>11</v>
      </c>
      <c r="C20" s="15"/>
      <c r="D20" s="11"/>
    </row>
    <row r="21" spans="1:4" s="6" customFormat="1" ht="19.5">
      <c r="A21" s="13"/>
      <c r="B21" s="14" t="s">
        <v>12</v>
      </c>
      <c r="C21" s="16">
        <v>43214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13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14</v>
      </c>
      <c r="C25" s="15">
        <v>6117010724</v>
      </c>
      <c r="D25" s="11"/>
    </row>
    <row r="26" spans="1:4" s="6" customFormat="1" ht="19.5">
      <c r="A26" s="13"/>
      <c r="B26" s="14" t="s">
        <v>15</v>
      </c>
      <c r="C26" s="15">
        <v>611701001</v>
      </c>
      <c r="D26" s="11"/>
    </row>
    <row r="27" spans="1:4" s="6" customFormat="1" ht="19.5">
      <c r="A27" s="13"/>
      <c r="B27" s="14" t="s">
        <v>16</v>
      </c>
      <c r="C27" s="15">
        <v>383</v>
      </c>
      <c r="D27" s="11"/>
    </row>
    <row r="28" spans="1:4" s="6" customFormat="1" ht="9.75" customHeight="1">
      <c r="A28" s="17"/>
      <c r="B28" s="3"/>
      <c r="C28" s="115"/>
      <c r="D28" s="115"/>
    </row>
    <row r="29" spans="1:4" s="6" customFormat="1" ht="49.5" customHeight="1">
      <c r="A29" s="124" t="s">
        <v>17</v>
      </c>
      <c r="B29" s="124"/>
      <c r="C29" s="125" t="s">
        <v>18</v>
      </c>
      <c r="D29" s="125"/>
    </row>
    <row r="30" spans="1:4" s="6" customFormat="1" ht="19.5">
      <c r="A30" s="11" t="s">
        <v>19</v>
      </c>
      <c r="B30" s="11"/>
      <c r="C30" s="11"/>
      <c r="D30" s="11"/>
    </row>
    <row r="31" spans="1:4" s="6" customFormat="1" ht="35.25" customHeight="1">
      <c r="A31" s="113" t="s">
        <v>20</v>
      </c>
      <c r="B31" s="113"/>
      <c r="C31" s="114" t="s">
        <v>21</v>
      </c>
      <c r="D31" s="114"/>
    </row>
    <row r="32" spans="1:4" s="6" customFormat="1" ht="36" customHeight="1">
      <c r="A32" s="113" t="s">
        <v>22</v>
      </c>
      <c r="B32" s="113"/>
      <c r="C32" s="120" t="s">
        <v>23</v>
      </c>
      <c r="D32" s="120"/>
    </row>
    <row r="33" spans="1:4" s="6" customFormat="1" ht="7.5" customHeight="1">
      <c r="A33" s="115"/>
      <c r="B33" s="115"/>
      <c r="C33" s="115"/>
      <c r="D33" s="115"/>
    </row>
    <row r="34" spans="1:4" s="6" customFormat="1" ht="19.5">
      <c r="A34" s="116" t="s">
        <v>24</v>
      </c>
      <c r="B34" s="116"/>
      <c r="C34" s="116"/>
      <c r="D34" s="116"/>
    </row>
    <row r="35" spans="1:4" s="6" customFormat="1" ht="120.75" customHeight="1">
      <c r="A35" s="117" t="s">
        <v>25</v>
      </c>
      <c r="B35" s="117"/>
      <c r="C35" s="118" t="s">
        <v>26</v>
      </c>
      <c r="D35" s="118"/>
    </row>
    <row r="36" spans="1:4" s="6" customFormat="1" ht="79.5" customHeight="1">
      <c r="A36" s="119" t="s">
        <v>27</v>
      </c>
      <c r="B36" s="119"/>
      <c r="C36" s="110" t="s">
        <v>28</v>
      </c>
      <c r="D36" s="110"/>
    </row>
    <row r="37" spans="1:4" s="6" customFormat="1" ht="103.5" customHeight="1">
      <c r="A37" s="111" t="s">
        <v>29</v>
      </c>
      <c r="B37" s="111"/>
      <c r="C37" s="111"/>
      <c r="D37" s="111"/>
    </row>
    <row r="38" spans="1:4" s="6" customFormat="1" ht="218.25" customHeight="1">
      <c r="A38" s="111" t="s">
        <v>30</v>
      </c>
      <c r="B38" s="111"/>
      <c r="C38" s="112"/>
      <c r="D38" s="112"/>
    </row>
    <row r="39" spans="1:4" s="6" customFormat="1" ht="75.75" customHeight="1">
      <c r="A39" s="111" t="s">
        <v>31</v>
      </c>
      <c r="B39" s="111"/>
      <c r="C39" s="112"/>
      <c r="D39" s="112"/>
    </row>
  </sheetData>
  <sheetProtection selectLockedCells="1" selectUnlockedCells="1"/>
  <mergeCells count="33"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  <mergeCell ref="C8:D8"/>
    <mergeCell ref="C14:D14"/>
    <mergeCell ref="A15:D17"/>
    <mergeCell ref="A18:D18"/>
    <mergeCell ref="C19:D19"/>
    <mergeCell ref="C28:D28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1:B31"/>
    <mergeCell ref="C31:D31"/>
    <mergeCell ref="A32:B32"/>
    <mergeCell ref="C32:D32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1"/>
  <sheetViews>
    <sheetView view="pageBreakPreview" zoomScaleSheetLayoutView="100" zoomScalePageLayoutView="0" workbookViewId="0" topLeftCell="A1">
      <selection activeCell="A1" sqref="A1:A18"/>
    </sheetView>
  </sheetViews>
  <sheetFormatPr defaultColWidth="9.140625" defaultRowHeight="15"/>
  <cols>
    <col min="1" max="1" width="80.7109375" style="0" customWidth="1"/>
    <col min="2" max="2" width="11.140625" style="0" customWidth="1"/>
    <col min="3" max="3" width="11.57421875" style="0" customWidth="1"/>
    <col min="4" max="4" width="11.00390625" style="0" customWidth="1"/>
    <col min="9" max="9" width="7.57421875" style="0" customWidth="1"/>
    <col min="10" max="10" width="17.421875" style="0" customWidth="1"/>
    <col min="11" max="11" width="11.7109375" style="0" customWidth="1"/>
  </cols>
  <sheetData>
    <row r="1" ht="15">
      <c r="A1" s="77" t="s">
        <v>168</v>
      </c>
    </row>
    <row r="2" ht="15">
      <c r="A2" s="77" t="s">
        <v>1</v>
      </c>
    </row>
    <row r="3" ht="15">
      <c r="A3" s="77" t="s">
        <v>2</v>
      </c>
    </row>
    <row r="4" ht="15">
      <c r="A4" s="77" t="s">
        <v>3</v>
      </c>
    </row>
    <row r="5" ht="15">
      <c r="A5" s="77" t="s">
        <v>4</v>
      </c>
    </row>
    <row r="6" ht="5.25" customHeight="1">
      <c r="A6" s="77"/>
    </row>
    <row r="7" ht="4.5" customHeight="1">
      <c r="A7" s="77"/>
    </row>
    <row r="8" ht="5.25" customHeight="1">
      <c r="A8" s="77"/>
    </row>
    <row r="9" ht="6.75" customHeight="1">
      <c r="A9" s="77"/>
    </row>
    <row r="10" ht="14.25" customHeight="1">
      <c r="A10" s="78" t="s">
        <v>169</v>
      </c>
    </row>
    <row r="11" ht="15.75" customHeight="1">
      <c r="A11" s="78" t="s">
        <v>170</v>
      </c>
    </row>
    <row r="12" ht="12.75" customHeight="1">
      <c r="A12" s="78" t="s">
        <v>171</v>
      </c>
    </row>
    <row r="13" ht="9.75" customHeight="1">
      <c r="A13" s="79"/>
    </row>
    <row r="14" ht="14.25" customHeight="1">
      <c r="A14" s="79" t="s">
        <v>172</v>
      </c>
    </row>
    <row r="15" ht="5.25" customHeight="1">
      <c r="A15" s="79"/>
    </row>
    <row r="16" ht="13.5" customHeight="1">
      <c r="A16" s="79" t="s">
        <v>173</v>
      </c>
    </row>
    <row r="17" ht="17.25" customHeight="1">
      <c r="A17" s="79" t="s">
        <v>174</v>
      </c>
    </row>
    <row r="18" ht="146.25" customHeight="1">
      <c r="A18" s="39" t="s">
        <v>326</v>
      </c>
    </row>
    <row r="19" ht="15" customHeight="1">
      <c r="A19" s="79" t="s">
        <v>175</v>
      </c>
    </row>
    <row r="20" ht="15">
      <c r="A20" s="60"/>
    </row>
    <row r="21" spans="1:10" ht="25.5" customHeight="1">
      <c r="A21" s="152" t="s">
        <v>35</v>
      </c>
      <c r="B21" s="152" t="s">
        <v>176</v>
      </c>
      <c r="C21" s="152" t="s">
        <v>177</v>
      </c>
      <c r="D21" s="152" t="s">
        <v>178</v>
      </c>
      <c r="E21" s="152"/>
      <c r="F21" s="152"/>
      <c r="G21" s="152"/>
      <c r="H21" s="152" t="s">
        <v>179</v>
      </c>
      <c r="I21" s="152" t="s">
        <v>180</v>
      </c>
      <c r="J21" s="153" t="s">
        <v>181</v>
      </c>
    </row>
    <row r="22" spans="1:10" ht="15.75" customHeight="1">
      <c r="A22" s="152"/>
      <c r="B22" s="152"/>
      <c r="C22" s="152"/>
      <c r="D22" s="152" t="s">
        <v>182</v>
      </c>
      <c r="E22" s="152" t="s">
        <v>41</v>
      </c>
      <c r="F22" s="152"/>
      <c r="G22" s="152"/>
      <c r="H22" s="152"/>
      <c r="I22" s="152"/>
      <c r="J22" s="153"/>
    </row>
    <row r="23" spans="1:10" ht="143.25" customHeight="1">
      <c r="A23" s="152"/>
      <c r="B23" s="152"/>
      <c r="C23" s="152"/>
      <c r="D23" s="152"/>
      <c r="E23" s="81" t="s">
        <v>183</v>
      </c>
      <c r="F23" s="81" t="s">
        <v>184</v>
      </c>
      <c r="G23" s="81" t="s">
        <v>185</v>
      </c>
      <c r="H23" s="152"/>
      <c r="I23" s="152"/>
      <c r="J23" s="153"/>
    </row>
    <row r="24" spans="1:10" ht="15">
      <c r="A24" s="82">
        <v>1</v>
      </c>
      <c r="B24" s="81">
        <v>2</v>
      </c>
      <c r="C24" s="81">
        <v>3</v>
      </c>
      <c r="D24" s="81">
        <v>4</v>
      </c>
      <c r="E24" s="81">
        <v>5</v>
      </c>
      <c r="F24" s="81">
        <v>6</v>
      </c>
      <c r="G24" s="81">
        <v>7</v>
      </c>
      <c r="H24" s="81">
        <v>8</v>
      </c>
      <c r="I24" s="81">
        <v>9</v>
      </c>
      <c r="J24" s="81">
        <v>10</v>
      </c>
    </row>
    <row r="25" spans="1:11" ht="38.25">
      <c r="A25" s="82">
        <v>1</v>
      </c>
      <c r="B25" s="82" t="s">
        <v>186</v>
      </c>
      <c r="C25" s="81">
        <v>1</v>
      </c>
      <c r="D25" s="81">
        <f>E25+G25+F25</f>
        <v>16627.8</v>
      </c>
      <c r="E25" s="81">
        <v>11877</v>
      </c>
      <c r="F25" s="81"/>
      <c r="G25" s="81">
        <v>4750.8</v>
      </c>
      <c r="H25" s="81">
        <v>39907</v>
      </c>
      <c r="I25" s="81">
        <v>10000</v>
      </c>
      <c r="J25" s="81">
        <f>K25+I25+H25</f>
        <v>249440.59999999998</v>
      </c>
      <c r="K25">
        <f>D25*12</f>
        <v>199533.59999999998</v>
      </c>
    </row>
    <row r="26" spans="1:11" ht="51">
      <c r="A26" s="82">
        <v>2</v>
      </c>
      <c r="B26" s="82" t="s">
        <v>187</v>
      </c>
      <c r="C26" s="81">
        <v>0.75</v>
      </c>
      <c r="D26" s="81">
        <f>E26+F26+G26</f>
        <v>8350.24</v>
      </c>
      <c r="E26" s="81">
        <v>5387.25</v>
      </c>
      <c r="F26" s="81"/>
      <c r="G26" s="81">
        <v>2962.99</v>
      </c>
      <c r="H26" s="81">
        <v>15800</v>
      </c>
      <c r="I26" s="81"/>
      <c r="J26" s="81">
        <f>K26+H26</f>
        <v>120178</v>
      </c>
      <c r="K26">
        <f>D26*12.5</f>
        <v>104378</v>
      </c>
    </row>
    <row r="27" spans="1:11" ht="25.5">
      <c r="A27" s="82">
        <v>3</v>
      </c>
      <c r="B27" s="82" t="s">
        <v>188</v>
      </c>
      <c r="C27" s="81">
        <v>0.25</v>
      </c>
      <c r="D27" s="81">
        <f>E27+F27+G27</f>
        <v>3105.68</v>
      </c>
      <c r="E27" s="81">
        <v>1975</v>
      </c>
      <c r="F27" s="81">
        <v>296.25</v>
      </c>
      <c r="G27" s="81">
        <v>834.43</v>
      </c>
      <c r="H27" s="81">
        <v>3950</v>
      </c>
      <c r="I27" s="81"/>
      <c r="J27" s="81">
        <f>D27*12.5</f>
        <v>38821</v>
      </c>
      <c r="K27">
        <f>D27*12.5+H270</f>
        <v>38821</v>
      </c>
    </row>
    <row r="28" spans="1:11" ht="25.5">
      <c r="A28" s="82">
        <v>4</v>
      </c>
      <c r="B28" s="82" t="s">
        <v>189</v>
      </c>
      <c r="C28" s="81">
        <v>4.13</v>
      </c>
      <c r="D28" s="81">
        <f>E28+G28</f>
        <v>48991.75</v>
      </c>
      <c r="E28" s="81">
        <v>32627</v>
      </c>
      <c r="F28" s="81"/>
      <c r="G28" s="81">
        <v>16364.75</v>
      </c>
      <c r="H28" s="81">
        <v>88762.32</v>
      </c>
      <c r="I28" s="81"/>
      <c r="J28" s="83">
        <f>K28+H28</f>
        <v>701159.1950000001</v>
      </c>
      <c r="K28" s="84">
        <f>D28*12.5</f>
        <v>612396.875</v>
      </c>
    </row>
    <row r="29" spans="1:10" ht="38.25">
      <c r="A29" s="82">
        <v>5</v>
      </c>
      <c r="B29" s="82" t="s">
        <v>190</v>
      </c>
      <c r="C29" s="81">
        <v>3.33</v>
      </c>
      <c r="D29" s="81">
        <f>E29+F29+G29</f>
        <v>24975.1</v>
      </c>
      <c r="E29" s="81">
        <v>15111.54</v>
      </c>
      <c r="F29" s="81">
        <v>544.66</v>
      </c>
      <c r="G29" s="81">
        <v>9318.9</v>
      </c>
      <c r="H29" s="81"/>
      <c r="I29" s="81">
        <v>25000</v>
      </c>
      <c r="J29" s="81">
        <f>D29*12+I29</f>
        <v>324701.19999999995</v>
      </c>
    </row>
    <row r="30" spans="1:11" ht="15.75" customHeight="1">
      <c r="A30" s="154" t="s">
        <v>191</v>
      </c>
      <c r="B30" s="154"/>
      <c r="C30" s="85">
        <f>SUM(C25:C29)</f>
        <v>9.46</v>
      </c>
      <c r="D30" s="85">
        <f>SUM(D25:D29)</f>
        <v>102050.57</v>
      </c>
      <c r="E30" s="85" t="s">
        <v>192</v>
      </c>
      <c r="F30" s="85" t="s">
        <v>192</v>
      </c>
      <c r="G30" s="85" t="s">
        <v>192</v>
      </c>
      <c r="H30" s="86" t="s">
        <v>192</v>
      </c>
      <c r="I30" s="85" t="s">
        <v>192</v>
      </c>
      <c r="J30" s="87">
        <f>J25+J26+J27+J28+J29</f>
        <v>1434299.9949999999</v>
      </c>
      <c r="K30">
        <f>J25+J26+J27+J28+J29</f>
        <v>1434299.9949999999</v>
      </c>
    </row>
    <row r="31" spans="1:3" ht="15">
      <c r="A31" s="60"/>
      <c r="C31">
        <f>SUM(C25:C30)</f>
        <v>18.92</v>
      </c>
    </row>
    <row r="32" ht="18" customHeight="1">
      <c r="A32" s="79" t="s">
        <v>193</v>
      </c>
    </row>
    <row r="33" ht="10.5" customHeight="1">
      <c r="A33" s="79" t="s">
        <v>194</v>
      </c>
    </row>
    <row r="34" ht="15">
      <c r="A34" s="60"/>
    </row>
    <row r="35" spans="1:6" ht="76.5">
      <c r="A35" s="80" t="s">
        <v>35</v>
      </c>
      <c r="B35" s="88" t="s">
        <v>195</v>
      </c>
      <c r="C35" s="88" t="s">
        <v>196</v>
      </c>
      <c r="D35" s="88" t="s">
        <v>197</v>
      </c>
      <c r="E35" s="88" t="s">
        <v>198</v>
      </c>
      <c r="F35" s="88" t="s">
        <v>199</v>
      </c>
    </row>
    <row r="36" spans="1:6" ht="15">
      <c r="A36" s="82">
        <v>1</v>
      </c>
      <c r="B36" s="81">
        <v>2</v>
      </c>
      <c r="C36" s="81">
        <v>3</v>
      </c>
      <c r="D36" s="81">
        <v>4</v>
      </c>
      <c r="E36" s="81">
        <v>5</v>
      </c>
      <c r="F36" s="81">
        <v>6</v>
      </c>
    </row>
    <row r="37" spans="1:6" ht="15">
      <c r="A37" s="82"/>
      <c r="B37" s="81"/>
      <c r="C37" s="81"/>
      <c r="D37" s="81"/>
      <c r="E37" s="81"/>
      <c r="F37" s="81"/>
    </row>
    <row r="38" spans="1:6" ht="15">
      <c r="A38" s="82"/>
      <c r="B38" s="81"/>
      <c r="C38" s="81"/>
      <c r="D38" s="81"/>
      <c r="E38" s="81"/>
      <c r="F38" s="81"/>
    </row>
    <row r="39" spans="1:6" ht="15">
      <c r="A39" s="82"/>
      <c r="B39" s="89" t="s">
        <v>191</v>
      </c>
      <c r="C39" s="81" t="s">
        <v>192</v>
      </c>
      <c r="D39" s="81" t="s">
        <v>192</v>
      </c>
      <c r="E39" s="81" t="s">
        <v>192</v>
      </c>
      <c r="F39" s="81"/>
    </row>
    <row r="40" ht="15">
      <c r="A40" s="60"/>
    </row>
    <row r="41" ht="16.5" customHeight="1">
      <c r="A41" s="79" t="s">
        <v>200</v>
      </c>
    </row>
    <row r="42" ht="12" customHeight="1">
      <c r="A42" s="79" t="s">
        <v>201</v>
      </c>
    </row>
    <row r="43" ht="15">
      <c r="A43" s="60"/>
    </row>
    <row r="44" spans="1:6" ht="63.75">
      <c r="A44" s="80" t="s">
        <v>35</v>
      </c>
      <c r="B44" s="88" t="s">
        <v>195</v>
      </c>
      <c r="C44" s="88" t="s">
        <v>202</v>
      </c>
      <c r="D44" s="88" t="s">
        <v>203</v>
      </c>
      <c r="E44" s="88" t="s">
        <v>204</v>
      </c>
      <c r="F44" s="88" t="s">
        <v>199</v>
      </c>
    </row>
    <row r="45" spans="1:6" ht="15">
      <c r="A45" s="82">
        <v>1</v>
      </c>
      <c r="B45" s="81">
        <v>2</v>
      </c>
      <c r="C45" s="81">
        <v>3</v>
      </c>
      <c r="D45" s="81">
        <v>4</v>
      </c>
      <c r="E45" s="81">
        <v>5</v>
      </c>
      <c r="F45" s="81">
        <v>6</v>
      </c>
    </row>
    <row r="46" spans="1:6" ht="15">
      <c r="A46" s="82"/>
      <c r="B46" s="81"/>
      <c r="C46" s="81"/>
      <c r="D46" s="81"/>
      <c r="E46" s="81"/>
      <c r="F46" s="81"/>
    </row>
    <row r="47" spans="1:6" ht="15">
      <c r="A47" s="82"/>
      <c r="B47" s="81"/>
      <c r="C47" s="81"/>
      <c r="D47" s="81"/>
      <c r="E47" s="81"/>
      <c r="F47" s="81"/>
    </row>
    <row r="48" spans="1:6" ht="15">
      <c r="A48" s="82"/>
      <c r="B48" s="89" t="s">
        <v>191</v>
      </c>
      <c r="C48" s="81" t="s">
        <v>192</v>
      </c>
      <c r="D48" s="81" t="s">
        <v>192</v>
      </c>
      <c r="E48" s="81" t="s">
        <v>192</v>
      </c>
      <c r="F48" s="81"/>
    </row>
    <row r="49" ht="15">
      <c r="A49" s="60"/>
    </row>
    <row r="50" ht="15.75" customHeight="1">
      <c r="A50" s="79" t="s">
        <v>205</v>
      </c>
    </row>
    <row r="51" ht="15" customHeight="1">
      <c r="A51" s="79" t="s">
        <v>206</v>
      </c>
    </row>
    <row r="52" ht="15" customHeight="1">
      <c r="A52" s="79" t="s">
        <v>207</v>
      </c>
    </row>
    <row r="53" ht="15" customHeight="1">
      <c r="A53" s="79" t="s">
        <v>208</v>
      </c>
    </row>
    <row r="54" ht="15">
      <c r="A54" s="60"/>
    </row>
    <row r="55" spans="1:4" ht="76.5">
      <c r="A55" s="80" t="s">
        <v>35</v>
      </c>
      <c r="B55" s="88" t="s">
        <v>209</v>
      </c>
      <c r="C55" s="88" t="s">
        <v>210</v>
      </c>
      <c r="D55" s="88" t="s">
        <v>211</v>
      </c>
    </row>
    <row r="56" spans="1:4" ht="15">
      <c r="A56" s="82">
        <v>1</v>
      </c>
      <c r="B56" s="81">
        <v>2</v>
      </c>
      <c r="C56" s="81">
        <v>3</v>
      </c>
      <c r="D56" s="81">
        <v>4</v>
      </c>
    </row>
    <row r="57" spans="1:4" ht="102">
      <c r="A57" s="91">
        <v>1</v>
      </c>
      <c r="B57" s="85" t="s">
        <v>212</v>
      </c>
      <c r="C57" s="92" t="s">
        <v>192</v>
      </c>
      <c r="D57" s="92"/>
    </row>
    <row r="58" spans="1:4" ht="25.5" customHeight="1">
      <c r="A58" s="150" t="s">
        <v>213</v>
      </c>
      <c r="B58" s="93" t="s">
        <v>41</v>
      </c>
      <c r="C58" s="151">
        <f>J30</f>
        <v>1434299.9949999999</v>
      </c>
      <c r="D58" s="151">
        <v>315500</v>
      </c>
    </row>
    <row r="59" spans="1:4" ht="25.5">
      <c r="A59" s="150"/>
      <c r="B59" s="86" t="s">
        <v>214</v>
      </c>
      <c r="C59" s="151"/>
      <c r="D59" s="151"/>
    </row>
    <row r="60" spans="1:4" ht="63.75">
      <c r="A60" s="91" t="s">
        <v>215</v>
      </c>
      <c r="B60" s="94" t="s">
        <v>216</v>
      </c>
      <c r="C60" s="92"/>
      <c r="D60" s="95"/>
    </row>
    <row r="61" spans="1:4" ht="204">
      <c r="A61" s="91" t="s">
        <v>217</v>
      </c>
      <c r="B61" s="85" t="s">
        <v>218</v>
      </c>
      <c r="C61" s="92"/>
      <c r="D61" s="95"/>
    </row>
    <row r="62" spans="1:4" ht="140.25">
      <c r="A62" s="91">
        <v>2</v>
      </c>
      <c r="B62" s="85" t="s">
        <v>219</v>
      </c>
      <c r="C62" s="92" t="s">
        <v>192</v>
      </c>
      <c r="D62" s="95"/>
    </row>
    <row r="63" spans="1:4" ht="38.25" customHeight="1">
      <c r="A63" s="150" t="s">
        <v>220</v>
      </c>
      <c r="B63" s="96" t="s">
        <v>41</v>
      </c>
      <c r="C63" s="151">
        <f>J30</f>
        <v>1434299.9949999999</v>
      </c>
      <c r="D63" s="151">
        <v>41595</v>
      </c>
    </row>
    <row r="64" spans="1:4" ht="178.5">
      <c r="A64" s="150"/>
      <c r="B64" s="85" t="s">
        <v>221</v>
      </c>
      <c r="C64" s="151"/>
      <c r="D64" s="151"/>
    </row>
    <row r="65" spans="1:4" ht="178.5">
      <c r="A65" s="91" t="s">
        <v>222</v>
      </c>
      <c r="B65" s="85" t="s">
        <v>223</v>
      </c>
      <c r="C65" s="92"/>
      <c r="D65" s="95"/>
    </row>
    <row r="66" spans="1:4" ht="178.5">
      <c r="A66" s="91" t="s">
        <v>224</v>
      </c>
      <c r="B66" s="85" t="s">
        <v>225</v>
      </c>
      <c r="C66" s="95">
        <f>J30</f>
        <v>1434299.9949999999</v>
      </c>
      <c r="D66" s="95">
        <v>2869</v>
      </c>
    </row>
    <row r="67" spans="1:4" ht="255">
      <c r="A67" s="91" t="s">
        <v>226</v>
      </c>
      <c r="B67" s="97" t="s">
        <v>227</v>
      </c>
      <c r="C67" s="92"/>
      <c r="D67" s="95"/>
    </row>
    <row r="68" spans="1:4" ht="255">
      <c r="A68" s="91" t="s">
        <v>228</v>
      </c>
      <c r="B68" s="97" t="s">
        <v>227</v>
      </c>
      <c r="C68" s="92"/>
      <c r="D68" s="95"/>
    </row>
    <row r="69" spans="1:4" ht="153">
      <c r="A69" s="91">
        <v>3</v>
      </c>
      <c r="B69" s="85" t="s">
        <v>229</v>
      </c>
      <c r="C69" s="95">
        <f>J30</f>
        <v>1434299.9949999999</v>
      </c>
      <c r="D69" s="95">
        <v>73136</v>
      </c>
    </row>
    <row r="70" spans="1:4" ht="15">
      <c r="A70" s="91"/>
      <c r="B70" s="89" t="s">
        <v>191</v>
      </c>
      <c r="C70" s="92" t="s">
        <v>192</v>
      </c>
      <c r="D70" s="95">
        <f>D69+D66+D63+D58</f>
        <v>433100</v>
      </c>
    </row>
    <row r="71" ht="15">
      <c r="A71" s="60"/>
    </row>
    <row r="72" ht="15">
      <c r="A72" s="79" t="s">
        <v>244</v>
      </c>
    </row>
    <row r="73" ht="27">
      <c r="A73" s="79" t="s">
        <v>245</v>
      </c>
    </row>
    <row r="74" ht="27">
      <c r="A74" s="79" t="s">
        <v>246</v>
      </c>
    </row>
    <row r="75" ht="27">
      <c r="A75" s="79" t="s">
        <v>247</v>
      </c>
    </row>
    <row r="76" ht="27">
      <c r="A76" s="79" t="s">
        <v>248</v>
      </c>
    </row>
    <row r="77" ht="27">
      <c r="A77" s="79" t="s">
        <v>249</v>
      </c>
    </row>
    <row r="78" ht="15">
      <c r="A78" s="79" t="s">
        <v>250</v>
      </c>
    </row>
    <row r="79" ht="15">
      <c r="A79" s="79"/>
    </row>
    <row r="80" ht="15">
      <c r="A80" s="79" t="s">
        <v>268</v>
      </c>
    </row>
    <row r="81" ht="15">
      <c r="A81" s="79"/>
    </row>
    <row r="82" ht="15">
      <c r="A82" s="79"/>
    </row>
    <row r="83" ht="15">
      <c r="A83" s="79"/>
    </row>
    <row r="84" ht="15">
      <c r="A84" s="79"/>
    </row>
    <row r="85" ht="15">
      <c r="A85" s="79"/>
    </row>
    <row r="86" ht="15">
      <c r="A86" s="79"/>
    </row>
    <row r="87" ht="15">
      <c r="A87" s="79"/>
    </row>
    <row r="88" ht="15">
      <c r="A88" s="79"/>
    </row>
    <row r="89" ht="15">
      <c r="A89" s="79"/>
    </row>
    <row r="90" ht="15">
      <c r="A90" s="79"/>
    </row>
    <row r="91" ht="15">
      <c r="A91" s="79"/>
    </row>
    <row r="92" ht="15">
      <c r="A92" s="79"/>
    </row>
    <row r="93" ht="15">
      <c r="A93" s="79"/>
    </row>
    <row r="94" ht="15">
      <c r="A94" s="79"/>
    </row>
    <row r="95" ht="15">
      <c r="A95" s="79"/>
    </row>
    <row r="96" ht="15">
      <c r="A96" s="79"/>
    </row>
    <row r="97" ht="15">
      <c r="A97" s="79"/>
    </row>
    <row r="98" ht="15">
      <c r="A98" s="79"/>
    </row>
    <row r="99" ht="15">
      <c r="A99" s="79"/>
    </row>
    <row r="100" ht="15">
      <c r="A100" s="79"/>
    </row>
    <row r="101" ht="15">
      <c r="A101" s="79"/>
    </row>
    <row r="102" ht="15">
      <c r="A102" s="79"/>
    </row>
    <row r="103" ht="15">
      <c r="A103" s="79"/>
    </row>
    <row r="104" ht="15">
      <c r="A104" s="79"/>
    </row>
    <row r="105" ht="15">
      <c r="A105" s="79"/>
    </row>
    <row r="106" ht="15">
      <c r="A106" s="79"/>
    </row>
    <row r="107" ht="15">
      <c r="A107" s="79"/>
    </row>
    <row r="108" ht="15">
      <c r="A108" s="79"/>
    </row>
    <row r="109" ht="15">
      <c r="A109" s="79"/>
    </row>
    <row r="110" ht="15">
      <c r="A110" s="79" t="s">
        <v>251</v>
      </c>
    </row>
    <row r="111" ht="15">
      <c r="A111" s="79" t="s">
        <v>252</v>
      </c>
    </row>
    <row r="112" ht="15">
      <c r="A112" s="79"/>
    </row>
    <row r="113" ht="27">
      <c r="A113" s="79" t="s">
        <v>253</v>
      </c>
    </row>
    <row r="114" ht="27">
      <c r="A114" s="79" t="s">
        <v>254</v>
      </c>
    </row>
    <row r="115" ht="15">
      <c r="A115" s="60"/>
    </row>
    <row r="116" spans="1:5" ht="63.75">
      <c r="A116" s="80" t="s">
        <v>35</v>
      </c>
      <c r="B116" s="88" t="s">
        <v>36</v>
      </c>
      <c r="C116" s="88" t="s">
        <v>255</v>
      </c>
      <c r="D116" s="88" t="s">
        <v>256</v>
      </c>
      <c r="E116" s="88" t="s">
        <v>257</v>
      </c>
    </row>
    <row r="117" spans="1:5" ht="15">
      <c r="A117" s="82">
        <v>1</v>
      </c>
      <c r="B117" s="81">
        <v>2</v>
      </c>
      <c r="C117" s="81">
        <v>3</v>
      </c>
      <c r="D117" s="81">
        <v>4</v>
      </c>
      <c r="E117" s="81">
        <v>5</v>
      </c>
    </row>
    <row r="118" spans="1:5" ht="15">
      <c r="A118" s="82"/>
      <c r="B118" s="81"/>
      <c r="C118" s="81"/>
      <c r="D118" s="81"/>
      <c r="E118" s="81"/>
    </row>
    <row r="119" spans="1:5" ht="15">
      <c r="A119" s="82"/>
      <c r="B119" s="81"/>
      <c r="C119" s="81"/>
      <c r="D119" s="81"/>
      <c r="E119" s="81"/>
    </row>
    <row r="120" spans="1:5" ht="15">
      <c r="A120" s="82"/>
      <c r="B120" s="89" t="s">
        <v>191</v>
      </c>
      <c r="C120" s="81" t="s">
        <v>192</v>
      </c>
      <c r="D120" s="81" t="s">
        <v>192</v>
      </c>
      <c r="E120" s="81"/>
    </row>
    <row r="121" ht="15">
      <c r="A121" s="60"/>
    </row>
    <row r="122" ht="15">
      <c r="A122" s="79" t="s">
        <v>258</v>
      </c>
    </row>
    <row r="123" ht="15">
      <c r="A123" s="79" t="s">
        <v>259</v>
      </c>
    </row>
    <row r="124" ht="15">
      <c r="A124" s="79"/>
    </row>
    <row r="125" ht="27">
      <c r="A125" s="79" t="s">
        <v>253</v>
      </c>
    </row>
    <row r="126" ht="27">
      <c r="A126" s="79" t="s">
        <v>254</v>
      </c>
    </row>
    <row r="127" ht="15">
      <c r="A127" s="60"/>
    </row>
    <row r="128" spans="1:5" ht="127.5">
      <c r="A128" s="80" t="s">
        <v>35</v>
      </c>
      <c r="B128" s="88" t="s">
        <v>195</v>
      </c>
      <c r="C128" s="88" t="s">
        <v>260</v>
      </c>
      <c r="D128" s="88" t="s">
        <v>261</v>
      </c>
      <c r="E128" s="88" t="s">
        <v>262</v>
      </c>
    </row>
    <row r="129" spans="1:5" ht="15">
      <c r="A129" s="82">
        <v>1</v>
      </c>
      <c r="B129" s="81">
        <v>2</v>
      </c>
      <c r="C129" s="81">
        <v>3</v>
      </c>
      <c r="D129" s="81">
        <v>4</v>
      </c>
      <c r="E129" s="81">
        <v>5</v>
      </c>
    </row>
    <row r="130" spans="1:5" ht="15">
      <c r="A130" s="82"/>
      <c r="B130" s="81"/>
      <c r="C130" s="81"/>
      <c r="D130" s="81"/>
      <c r="E130" s="81"/>
    </row>
    <row r="131" spans="1:5" ht="15">
      <c r="A131" s="82"/>
      <c r="B131" s="81"/>
      <c r="C131" s="81"/>
      <c r="D131" s="81"/>
      <c r="E131" s="81"/>
    </row>
    <row r="132" spans="1:5" ht="15">
      <c r="A132" s="82"/>
      <c r="B132" s="89" t="s">
        <v>191</v>
      </c>
      <c r="C132" s="81"/>
      <c r="D132" s="81" t="s">
        <v>192</v>
      </c>
      <c r="E132" s="81"/>
    </row>
    <row r="133" ht="15">
      <c r="A133" s="60"/>
    </row>
    <row r="134" ht="15">
      <c r="A134" s="79" t="s">
        <v>266</v>
      </c>
    </row>
    <row r="135" ht="15">
      <c r="A135" s="79" t="s">
        <v>267</v>
      </c>
    </row>
    <row r="136" ht="15">
      <c r="A136" s="79"/>
    </row>
    <row r="137" ht="27">
      <c r="A137" s="79" t="s">
        <v>253</v>
      </c>
    </row>
    <row r="138" ht="27">
      <c r="A138" s="79" t="s">
        <v>254</v>
      </c>
    </row>
    <row r="139" ht="15">
      <c r="A139" s="60"/>
    </row>
    <row r="140" spans="1:5" ht="63.75">
      <c r="A140" s="80" t="s">
        <v>35</v>
      </c>
      <c r="B140" s="88" t="s">
        <v>36</v>
      </c>
      <c r="C140" s="88" t="s">
        <v>255</v>
      </c>
      <c r="D140" s="88" t="s">
        <v>256</v>
      </c>
      <c r="E140" s="88" t="s">
        <v>257</v>
      </c>
    </row>
    <row r="141" spans="1:5" ht="15">
      <c r="A141" s="82">
        <v>1</v>
      </c>
      <c r="B141" s="81">
        <v>2</v>
      </c>
      <c r="C141" s="81">
        <v>3</v>
      </c>
      <c r="D141" s="81">
        <v>4</v>
      </c>
      <c r="E141" s="81">
        <v>5</v>
      </c>
    </row>
    <row r="142" spans="1:5" ht="15">
      <c r="A142" s="82"/>
      <c r="B142" s="81"/>
      <c r="C142" s="81"/>
      <c r="D142" s="81"/>
      <c r="E142" s="81"/>
    </row>
    <row r="143" spans="1:5" ht="15">
      <c r="A143" s="82"/>
      <c r="B143" s="81"/>
      <c r="C143" s="81"/>
      <c r="D143" s="81"/>
      <c r="E143" s="81"/>
    </row>
    <row r="144" spans="1:5" ht="15">
      <c r="A144" s="82"/>
      <c r="B144" s="89" t="s">
        <v>191</v>
      </c>
      <c r="C144" s="81" t="s">
        <v>192</v>
      </c>
      <c r="D144" s="81" t="s">
        <v>192</v>
      </c>
      <c r="E144" s="81"/>
    </row>
    <row r="145" ht="15">
      <c r="A145" s="60"/>
    </row>
    <row r="146" ht="15">
      <c r="A146" s="79" t="s">
        <v>268</v>
      </c>
    </row>
    <row r="147" ht="15">
      <c r="A147" s="79"/>
    </row>
    <row r="148" ht="15">
      <c r="A148" s="79"/>
    </row>
    <row r="149" ht="15">
      <c r="A149" s="79"/>
    </row>
    <row r="150" ht="15">
      <c r="A150" s="79" t="s">
        <v>269</v>
      </c>
    </row>
    <row r="151" ht="15">
      <c r="A151" s="79" t="s">
        <v>270</v>
      </c>
    </row>
    <row r="152" ht="15">
      <c r="A152" s="79"/>
    </row>
    <row r="153" ht="27">
      <c r="A153" s="79" t="s">
        <v>253</v>
      </c>
    </row>
    <row r="154" ht="27">
      <c r="A154" s="79" t="s">
        <v>254</v>
      </c>
    </row>
    <row r="155" ht="15">
      <c r="A155" s="60"/>
    </row>
    <row r="156" spans="1:5" ht="63.75">
      <c r="A156" s="80" t="s">
        <v>35</v>
      </c>
      <c r="B156" s="88" t="s">
        <v>36</v>
      </c>
      <c r="C156" s="88" t="s">
        <v>255</v>
      </c>
      <c r="D156" s="88" t="s">
        <v>256</v>
      </c>
      <c r="E156" s="88" t="s">
        <v>257</v>
      </c>
    </row>
    <row r="157" spans="1:5" ht="15">
      <c r="A157" s="82">
        <v>1</v>
      </c>
      <c r="B157" s="81">
        <v>2</v>
      </c>
      <c r="C157" s="81">
        <v>3</v>
      </c>
      <c r="D157" s="81">
        <v>4</v>
      </c>
      <c r="E157" s="81">
        <v>5</v>
      </c>
    </row>
    <row r="158" spans="1:5" ht="15">
      <c r="A158" s="82"/>
      <c r="B158" s="81"/>
      <c r="C158" s="81"/>
      <c r="D158" s="81"/>
      <c r="E158" s="81"/>
    </row>
    <row r="159" spans="1:5" ht="15">
      <c r="A159" s="82"/>
      <c r="B159" s="81"/>
      <c r="C159" s="81"/>
      <c r="D159" s="81"/>
      <c r="E159" s="81"/>
    </row>
    <row r="160" spans="1:5" ht="15">
      <c r="A160" s="82"/>
      <c r="B160" s="89" t="s">
        <v>191</v>
      </c>
      <c r="C160" s="81" t="s">
        <v>192</v>
      </c>
      <c r="D160" s="81" t="s">
        <v>192</v>
      </c>
      <c r="E160" s="81"/>
    </row>
    <row r="161" ht="15">
      <c r="A161" s="60"/>
    </row>
    <row r="162" ht="27">
      <c r="A162" s="79" t="s">
        <v>271</v>
      </c>
    </row>
    <row r="163" ht="15">
      <c r="A163" s="79"/>
    </row>
    <row r="164" ht="27">
      <c r="A164" s="79" t="s">
        <v>253</v>
      </c>
    </row>
    <row r="165" ht="27">
      <c r="A165" s="79" t="s">
        <v>254</v>
      </c>
    </row>
    <row r="166" ht="15">
      <c r="A166" s="79"/>
    </row>
    <row r="167" ht="15">
      <c r="A167" s="79" t="s">
        <v>274</v>
      </c>
    </row>
    <row r="168" ht="15">
      <c r="A168" s="60"/>
    </row>
    <row r="169" spans="1:6" ht="51">
      <c r="A169" s="80" t="s">
        <v>35</v>
      </c>
      <c r="B169" s="88" t="s">
        <v>195</v>
      </c>
      <c r="C169" s="88" t="s">
        <v>275</v>
      </c>
      <c r="D169" s="88" t="s">
        <v>276</v>
      </c>
      <c r="E169" s="88" t="s">
        <v>277</v>
      </c>
      <c r="F169" s="88" t="s">
        <v>199</v>
      </c>
    </row>
    <row r="170" spans="1:6" ht="15">
      <c r="A170" s="82">
        <v>1</v>
      </c>
      <c r="B170" s="81">
        <v>2</v>
      </c>
      <c r="C170" s="81">
        <v>3</v>
      </c>
      <c r="D170" s="81">
        <v>4</v>
      </c>
      <c r="E170" s="81">
        <v>5</v>
      </c>
      <c r="F170" s="81">
        <v>6</v>
      </c>
    </row>
    <row r="171" spans="1:6" ht="15">
      <c r="A171" s="82"/>
      <c r="B171" s="81"/>
      <c r="C171" s="81"/>
      <c r="D171" s="81"/>
      <c r="E171" s="81"/>
      <c r="F171" s="81"/>
    </row>
    <row r="172" spans="1:6" ht="15">
      <c r="A172" s="82"/>
      <c r="B172" s="81"/>
      <c r="C172" s="81"/>
      <c r="D172" s="81"/>
      <c r="E172" s="81"/>
      <c r="F172" s="81"/>
    </row>
    <row r="173" spans="1:6" ht="15">
      <c r="A173" s="82"/>
      <c r="B173" s="89" t="s">
        <v>191</v>
      </c>
      <c r="C173" s="81" t="s">
        <v>192</v>
      </c>
      <c r="D173" s="81" t="s">
        <v>192</v>
      </c>
      <c r="E173" s="81" t="s">
        <v>192</v>
      </c>
      <c r="F173" s="81"/>
    </row>
    <row r="174" ht="15">
      <c r="A174" s="60"/>
    </row>
    <row r="175" ht="27">
      <c r="A175" s="79" t="s">
        <v>280</v>
      </c>
    </row>
    <row r="176" ht="15">
      <c r="A176" s="60"/>
    </row>
    <row r="177" spans="1:5" ht="51">
      <c r="A177" s="80" t="s">
        <v>35</v>
      </c>
      <c r="B177" s="88" t="s">
        <v>195</v>
      </c>
      <c r="C177" s="88" t="s">
        <v>281</v>
      </c>
      <c r="D177" s="88" t="s">
        <v>282</v>
      </c>
      <c r="E177" s="88" t="s">
        <v>283</v>
      </c>
    </row>
    <row r="178" spans="1:5" ht="15">
      <c r="A178" s="82">
        <v>1</v>
      </c>
      <c r="B178" s="81">
        <v>2</v>
      </c>
      <c r="C178" s="81">
        <v>3</v>
      </c>
      <c r="D178" s="81">
        <v>4</v>
      </c>
      <c r="E178" s="81">
        <v>5</v>
      </c>
    </row>
    <row r="179" spans="1:5" ht="15">
      <c r="A179" s="82"/>
      <c r="B179" s="81"/>
      <c r="C179" s="81"/>
      <c r="D179" s="81"/>
      <c r="E179" s="81"/>
    </row>
    <row r="180" spans="1:5" ht="15">
      <c r="A180" s="82"/>
      <c r="B180" s="81"/>
      <c r="C180" s="81"/>
      <c r="D180" s="81"/>
      <c r="E180" s="81"/>
    </row>
    <row r="181" spans="1:5" ht="15">
      <c r="A181" s="82"/>
      <c r="B181" s="89" t="s">
        <v>191</v>
      </c>
      <c r="C181" s="81"/>
      <c r="D181" s="81"/>
      <c r="E181" s="81"/>
    </row>
    <row r="182" ht="15">
      <c r="A182" s="60"/>
    </row>
    <row r="183" ht="27">
      <c r="A183" s="79" t="s">
        <v>284</v>
      </c>
    </row>
    <row r="184" ht="15">
      <c r="A184" s="79"/>
    </row>
    <row r="185" ht="15">
      <c r="A185" s="100"/>
    </row>
    <row r="186" ht="15">
      <c r="A186" s="79" t="s">
        <v>285</v>
      </c>
    </row>
    <row r="187" ht="27">
      <c r="A187" s="79" t="s">
        <v>286</v>
      </c>
    </row>
    <row r="188" ht="15">
      <c r="A188" s="79" t="s">
        <v>287</v>
      </c>
    </row>
    <row r="189" ht="15">
      <c r="A189" s="100"/>
    </row>
    <row r="190" spans="1:6" ht="51">
      <c r="A190" s="80" t="s">
        <v>35</v>
      </c>
      <c r="B190" s="88" t="s">
        <v>36</v>
      </c>
      <c r="C190" s="88" t="s">
        <v>288</v>
      </c>
      <c r="D190" s="88" t="s">
        <v>289</v>
      </c>
      <c r="E190" s="88" t="s">
        <v>290</v>
      </c>
      <c r="F190" s="88" t="s">
        <v>291</v>
      </c>
    </row>
    <row r="191" spans="1:6" ht="15">
      <c r="A191" s="82">
        <v>1</v>
      </c>
      <c r="B191" s="81">
        <v>2</v>
      </c>
      <c r="C191" s="81">
        <v>4</v>
      </c>
      <c r="D191" s="81">
        <v>5</v>
      </c>
      <c r="E191" s="81">
        <v>6</v>
      </c>
      <c r="F191" s="81">
        <v>6</v>
      </c>
    </row>
    <row r="192" spans="1:6" ht="15">
      <c r="A192" s="82"/>
      <c r="B192" s="81"/>
      <c r="C192" s="81"/>
      <c r="D192" s="81"/>
      <c r="E192" s="81"/>
      <c r="F192" s="81"/>
    </row>
    <row r="193" spans="1:6" ht="15">
      <c r="A193" s="82"/>
      <c r="B193" s="81"/>
      <c r="C193" s="81"/>
      <c r="D193" s="81"/>
      <c r="E193" s="81"/>
      <c r="F193" s="81"/>
    </row>
    <row r="194" spans="1:6" ht="15">
      <c r="A194" s="82"/>
      <c r="B194" s="89" t="s">
        <v>191</v>
      </c>
      <c r="C194" s="81" t="s">
        <v>192</v>
      </c>
      <c r="D194" s="81" t="s">
        <v>192</v>
      </c>
      <c r="E194" s="81" t="s">
        <v>192</v>
      </c>
      <c r="F194" s="81"/>
    </row>
    <row r="195" ht="15">
      <c r="A195" s="60"/>
    </row>
    <row r="196" ht="27">
      <c r="A196" s="79" t="s">
        <v>298</v>
      </c>
    </row>
    <row r="197" ht="15">
      <c r="A197" s="79"/>
    </row>
    <row r="198" ht="15">
      <c r="A198" s="100"/>
    </row>
    <row r="199" ht="15">
      <c r="A199" s="79" t="s">
        <v>285</v>
      </c>
    </row>
    <row r="200" ht="27">
      <c r="A200" s="79" t="s">
        <v>286</v>
      </c>
    </row>
    <row r="201" ht="15">
      <c r="A201" s="79" t="s">
        <v>287</v>
      </c>
    </row>
    <row r="202" ht="15">
      <c r="A202" s="100"/>
    </row>
    <row r="203" spans="1:5" ht="63.75">
      <c r="A203" s="80" t="s">
        <v>35</v>
      </c>
      <c r="B203" s="88" t="s">
        <v>36</v>
      </c>
      <c r="C203" s="88" t="s">
        <v>299</v>
      </c>
      <c r="D203" s="88" t="s">
        <v>300</v>
      </c>
      <c r="E203" s="88" t="s">
        <v>301</v>
      </c>
    </row>
    <row r="204" spans="1:5" ht="15">
      <c r="A204" s="82">
        <v>1</v>
      </c>
      <c r="B204" s="81">
        <v>2</v>
      </c>
      <c r="C204" s="81">
        <v>4</v>
      </c>
      <c r="D204" s="81">
        <v>5</v>
      </c>
      <c r="E204" s="81">
        <v>6</v>
      </c>
    </row>
    <row r="205" spans="1:5" ht="15">
      <c r="A205" s="82"/>
      <c r="B205" s="81"/>
      <c r="C205" s="81"/>
      <c r="D205" s="81"/>
      <c r="E205" s="81"/>
    </row>
    <row r="206" spans="1:5" ht="15">
      <c r="A206" s="82"/>
      <c r="B206" s="81"/>
      <c r="C206" s="81"/>
      <c r="D206" s="81"/>
      <c r="E206" s="81"/>
    </row>
    <row r="207" spans="1:5" ht="15">
      <c r="A207" s="82"/>
      <c r="B207" s="89" t="s">
        <v>191</v>
      </c>
      <c r="C207" s="81" t="s">
        <v>192</v>
      </c>
      <c r="D207" s="81" t="s">
        <v>192</v>
      </c>
      <c r="E207" s="81" t="s">
        <v>192</v>
      </c>
    </row>
    <row r="208" ht="15">
      <c r="A208" s="60"/>
    </row>
    <row r="209" ht="15">
      <c r="A209" s="79" t="s">
        <v>302</v>
      </c>
    </row>
    <row r="210" ht="15">
      <c r="A210" s="79" t="s">
        <v>303</v>
      </c>
    </row>
    <row r="211" ht="15">
      <c r="A211" s="60"/>
    </row>
    <row r="212" spans="1:5" ht="51">
      <c r="A212" s="80" t="s">
        <v>35</v>
      </c>
      <c r="B212" s="88" t="s">
        <v>195</v>
      </c>
      <c r="C212" s="88" t="s">
        <v>304</v>
      </c>
      <c r="D212" s="88" t="s">
        <v>305</v>
      </c>
      <c r="E212" s="88" t="s">
        <v>306</v>
      </c>
    </row>
    <row r="213" spans="1:5" ht="15">
      <c r="A213" s="82">
        <v>1</v>
      </c>
      <c r="B213" s="81">
        <v>2</v>
      </c>
      <c r="C213" s="81">
        <v>3</v>
      </c>
      <c r="D213" s="81">
        <v>4</v>
      </c>
      <c r="E213" s="81">
        <v>5</v>
      </c>
    </row>
    <row r="214" spans="1:5" ht="15">
      <c r="A214" s="82"/>
      <c r="B214" s="81"/>
      <c r="C214" s="81"/>
      <c r="D214" s="81"/>
      <c r="E214" s="81"/>
    </row>
    <row r="215" spans="1:5" ht="15">
      <c r="A215" s="82"/>
      <c r="B215" s="81"/>
      <c r="C215" s="81"/>
      <c r="D215" s="81"/>
      <c r="E215" s="81"/>
    </row>
    <row r="216" spans="1:5" ht="15">
      <c r="A216" s="82"/>
      <c r="B216" s="89" t="s">
        <v>191</v>
      </c>
      <c r="C216" s="81" t="s">
        <v>192</v>
      </c>
      <c r="D216" s="81" t="s">
        <v>192</v>
      </c>
      <c r="E216" s="81"/>
    </row>
    <row r="217" ht="15">
      <c r="A217" s="60"/>
    </row>
    <row r="218" ht="15">
      <c r="A218" s="79" t="s">
        <v>327</v>
      </c>
    </row>
    <row r="219" ht="15">
      <c r="A219" s="79"/>
    </row>
    <row r="220" ht="15">
      <c r="A220" s="79"/>
    </row>
    <row r="221" ht="15">
      <c r="A221" s="79"/>
    </row>
    <row r="222" ht="15">
      <c r="A222" s="79"/>
    </row>
    <row r="223" ht="15">
      <c r="A223" s="79"/>
    </row>
    <row r="224" ht="15">
      <c r="A224" s="79"/>
    </row>
    <row r="225" ht="15">
      <c r="A225" s="79" t="s">
        <v>314</v>
      </c>
    </row>
    <row r="226" ht="15">
      <c r="A226" s="60"/>
    </row>
    <row r="227" spans="1:4" ht="38.25">
      <c r="A227" s="80" t="s">
        <v>35</v>
      </c>
      <c r="B227" s="88" t="s">
        <v>195</v>
      </c>
      <c r="C227" s="88" t="s">
        <v>315</v>
      </c>
      <c r="D227" s="88" t="s">
        <v>316</v>
      </c>
    </row>
    <row r="228" spans="1:4" ht="15">
      <c r="A228" s="82">
        <v>1</v>
      </c>
      <c r="B228" s="81">
        <v>2</v>
      </c>
      <c r="C228" s="81">
        <v>3</v>
      </c>
      <c r="D228" s="81">
        <v>4</v>
      </c>
    </row>
    <row r="229" spans="1:4" ht="15">
      <c r="A229" s="82"/>
      <c r="B229" s="81"/>
      <c r="C229" s="81"/>
      <c r="D229" s="81"/>
    </row>
    <row r="230" spans="1:4" ht="15">
      <c r="A230" s="82"/>
      <c r="B230" s="81"/>
      <c r="C230" s="81"/>
      <c r="D230" s="81"/>
    </row>
    <row r="231" spans="1:4" ht="15">
      <c r="A231" s="82"/>
      <c r="B231" s="89" t="s">
        <v>191</v>
      </c>
      <c r="C231" s="81" t="s">
        <v>192</v>
      </c>
      <c r="D231" s="81"/>
    </row>
    <row r="232" ht="15">
      <c r="A232" s="60"/>
    </row>
    <row r="233" ht="27">
      <c r="A233" s="79" t="s">
        <v>319</v>
      </c>
    </row>
    <row r="234" ht="15">
      <c r="A234" s="79" t="s">
        <v>320</v>
      </c>
    </row>
    <row r="235" ht="15">
      <c r="A235" s="60"/>
    </row>
    <row r="236" spans="1:5" ht="38.25">
      <c r="A236" s="80" t="s">
        <v>35</v>
      </c>
      <c r="B236" s="88" t="s">
        <v>195</v>
      </c>
      <c r="C236" s="88" t="s">
        <v>299</v>
      </c>
      <c r="D236" s="88" t="s">
        <v>321</v>
      </c>
      <c r="E236" s="88" t="s">
        <v>322</v>
      </c>
    </row>
    <row r="237" spans="1:5" ht="15">
      <c r="A237" s="82"/>
      <c r="B237" s="81">
        <v>1</v>
      </c>
      <c r="C237" s="81">
        <v>2</v>
      </c>
      <c r="D237" s="81">
        <v>3</v>
      </c>
      <c r="E237" s="81">
        <v>4</v>
      </c>
    </row>
    <row r="238" spans="1:5" ht="15">
      <c r="A238" s="82"/>
      <c r="B238" s="81"/>
      <c r="C238" s="81"/>
      <c r="D238" s="81"/>
      <c r="E238" s="81"/>
    </row>
    <row r="239" spans="1:5" ht="15">
      <c r="A239" s="82"/>
      <c r="B239" s="81"/>
      <c r="C239" s="81"/>
      <c r="D239" s="81"/>
      <c r="E239" s="81"/>
    </row>
    <row r="240" spans="1:5" ht="15">
      <c r="A240" s="82"/>
      <c r="B240" s="89" t="s">
        <v>191</v>
      </c>
      <c r="C240" s="81"/>
      <c r="D240" s="81" t="s">
        <v>192</v>
      </c>
      <c r="E240" s="81"/>
    </row>
    <row r="241" ht="15">
      <c r="A241" s="77"/>
    </row>
    <row r="242" ht="15">
      <c r="A242" s="77"/>
    </row>
    <row r="243" spans="1:6" ht="15">
      <c r="A243" s="60" t="s">
        <v>153</v>
      </c>
      <c r="B243" s="101"/>
      <c r="C243" s="101"/>
      <c r="D243" s="101"/>
      <c r="E243" s="101"/>
      <c r="F243" s="101"/>
    </row>
    <row r="244" spans="1:6" ht="15">
      <c r="A244" s="60" t="s">
        <v>154</v>
      </c>
      <c r="B244" s="101"/>
      <c r="C244" s="101"/>
      <c r="D244" s="101"/>
      <c r="E244" s="101"/>
      <c r="F244" s="101"/>
    </row>
    <row r="245" spans="1:6" ht="15">
      <c r="A245" s="60" t="s">
        <v>155</v>
      </c>
      <c r="B245" s="101"/>
      <c r="C245" s="101"/>
      <c r="D245" s="101"/>
      <c r="E245" s="101"/>
      <c r="F245" s="101"/>
    </row>
    <row r="246" spans="1:6" ht="15">
      <c r="A246" s="60"/>
      <c r="B246" s="148" t="s">
        <v>157</v>
      </c>
      <c r="C246" s="148"/>
      <c r="D246" s="148"/>
      <c r="E246" s="149" t="s">
        <v>158</v>
      </c>
      <c r="F246" s="149"/>
    </row>
    <row r="247" spans="1:6" ht="15">
      <c r="A247" s="60"/>
      <c r="B247" s="101"/>
      <c r="C247" s="101"/>
      <c r="D247" s="101"/>
      <c r="E247" s="101"/>
      <c r="F247" s="101"/>
    </row>
    <row r="248" spans="1:6" ht="15">
      <c r="A248" s="60" t="s">
        <v>159</v>
      </c>
      <c r="B248" s="101"/>
      <c r="C248" s="101"/>
      <c r="D248" s="101"/>
      <c r="E248" s="101"/>
      <c r="F248" s="101"/>
    </row>
    <row r="249" spans="1:6" ht="15">
      <c r="A249" s="60" t="s">
        <v>328</v>
      </c>
      <c r="B249" s="148" t="s">
        <v>157</v>
      </c>
      <c r="C249" s="148"/>
      <c r="D249" s="148"/>
      <c r="E249" s="149" t="s">
        <v>158</v>
      </c>
      <c r="F249" s="149"/>
    </row>
    <row r="250" spans="1:6" ht="15">
      <c r="A250" s="60"/>
      <c r="B250" s="101"/>
      <c r="C250" s="101"/>
      <c r="D250" s="101"/>
      <c r="E250" s="101"/>
      <c r="F250" s="101"/>
    </row>
    <row r="251" spans="1:6" ht="15">
      <c r="A251" s="60" t="s">
        <v>167</v>
      </c>
      <c r="B251" s="101"/>
      <c r="C251" s="101"/>
      <c r="D251" s="101"/>
      <c r="E251" s="101"/>
      <c r="F251" s="101"/>
    </row>
  </sheetData>
  <sheetProtection selectLockedCells="1" selectUnlockedCells="1"/>
  <mergeCells count="20">
    <mergeCell ref="A58:A59"/>
    <mergeCell ref="C58:C59"/>
    <mergeCell ref="D58:D59"/>
    <mergeCell ref="A21:A23"/>
    <mergeCell ref="B21:B23"/>
    <mergeCell ref="C21:C23"/>
    <mergeCell ref="D21:G21"/>
    <mergeCell ref="J21:J23"/>
    <mergeCell ref="D22:D23"/>
    <mergeCell ref="E22:G22"/>
    <mergeCell ref="A30:B30"/>
    <mergeCell ref="H21:H23"/>
    <mergeCell ref="I21:I23"/>
    <mergeCell ref="B249:D249"/>
    <mergeCell ref="E249:F249"/>
    <mergeCell ref="A63:A64"/>
    <mergeCell ref="C63:C64"/>
    <mergeCell ref="D63:D64"/>
    <mergeCell ref="B246:D246"/>
    <mergeCell ref="E246:F246"/>
  </mergeCells>
  <hyperlinks>
    <hyperlink ref="J21" location="Par1070" display="Фонд оплаты труда в год, руб. (гр. 4 +гр.8+гр.9)"/>
    <hyperlink ref="B67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68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34">
      <selection activeCell="A4" sqref="A4:C4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1" t="s">
        <v>32</v>
      </c>
      <c r="B2" s="131"/>
      <c r="C2" s="131"/>
    </row>
    <row r="3" spans="1:3" ht="15.75">
      <c r="A3" s="131" t="s">
        <v>33</v>
      </c>
      <c r="B3" s="131"/>
      <c r="C3" s="131"/>
    </row>
    <row r="4" spans="1:3" ht="15.75">
      <c r="A4" s="132" t="s">
        <v>357</v>
      </c>
      <c r="B4" s="132"/>
      <c r="C4" s="132"/>
    </row>
    <row r="5" spans="1:3" ht="15.75">
      <c r="A5" s="131" t="s">
        <v>34</v>
      </c>
      <c r="B5" s="131"/>
      <c r="C5" s="131"/>
    </row>
    <row r="6" ht="15.75">
      <c r="A6" s="19"/>
    </row>
    <row r="7" spans="1:3" ht="15.75">
      <c r="A7" s="21" t="s">
        <v>35</v>
      </c>
      <c r="B7" s="21" t="s">
        <v>36</v>
      </c>
      <c r="C7" s="21" t="s">
        <v>37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38</v>
      </c>
      <c r="C9" s="21">
        <v>278.33</v>
      </c>
    </row>
    <row r="10" spans="1:3" ht="18" customHeight="1">
      <c r="A10" s="129"/>
      <c r="B10" s="23" t="s">
        <v>39</v>
      </c>
      <c r="C10" s="130">
        <v>0</v>
      </c>
    </row>
    <row r="11" spans="1:3" ht="21.75" customHeight="1">
      <c r="A11" s="129"/>
      <c r="B11" s="23" t="s">
        <v>40</v>
      </c>
      <c r="C11" s="130"/>
    </row>
    <row r="12" spans="1:3" ht="25.5" customHeight="1">
      <c r="A12" s="129"/>
      <c r="B12" s="25" t="s">
        <v>41</v>
      </c>
      <c r="C12" s="130">
        <v>0</v>
      </c>
    </row>
    <row r="13" spans="1:3" ht="25.5" customHeight="1">
      <c r="A13" s="129"/>
      <c r="B13" s="25" t="s">
        <v>42</v>
      </c>
      <c r="C13" s="130"/>
    </row>
    <row r="14" spans="1:3" ht="25.5" customHeight="1">
      <c r="A14" s="22"/>
      <c r="B14" s="26" t="s">
        <v>43</v>
      </c>
      <c r="C14" s="24">
        <v>278.33</v>
      </c>
    </row>
    <row r="15" spans="1:3" ht="25.5" customHeight="1">
      <c r="A15" s="129"/>
      <c r="B15" s="25" t="s">
        <v>41</v>
      </c>
      <c r="C15" s="130">
        <v>278.33</v>
      </c>
    </row>
    <row r="16" spans="1:3" ht="25.5" customHeight="1">
      <c r="A16" s="129"/>
      <c r="B16" s="25" t="s">
        <v>42</v>
      </c>
      <c r="C16" s="130"/>
    </row>
    <row r="17" spans="1:3" ht="25.5" customHeight="1">
      <c r="A17" s="22"/>
      <c r="B17" s="22" t="s">
        <v>44</v>
      </c>
      <c r="C17" s="24">
        <v>0</v>
      </c>
    </row>
    <row r="18" spans="1:3" ht="25.5" customHeight="1">
      <c r="A18" s="129"/>
      <c r="B18" s="23" t="s">
        <v>39</v>
      </c>
      <c r="C18" s="129">
        <v>0</v>
      </c>
    </row>
    <row r="19" spans="1:3" ht="25.5" customHeight="1">
      <c r="A19" s="129"/>
      <c r="B19" s="23" t="s">
        <v>45</v>
      </c>
      <c r="C19" s="129"/>
    </row>
    <row r="20" spans="1:3" ht="25.5" customHeight="1">
      <c r="A20" s="129"/>
      <c r="B20" s="27" t="s">
        <v>41</v>
      </c>
      <c r="C20" s="129">
        <v>0</v>
      </c>
    </row>
    <row r="21" spans="1:3" ht="25.5" customHeight="1">
      <c r="A21" s="129"/>
      <c r="B21" s="27" t="s">
        <v>46</v>
      </c>
      <c r="C21" s="129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47</v>
      </c>
      <c r="C23" s="22">
        <v>0</v>
      </c>
    </row>
    <row r="24" spans="1:3" ht="25.5" customHeight="1">
      <c r="A24" s="22"/>
      <c r="B24" s="23" t="s">
        <v>48</v>
      </c>
      <c r="C24" s="22">
        <v>0</v>
      </c>
    </row>
    <row r="25" spans="1:3" ht="25.5" customHeight="1">
      <c r="A25" s="22"/>
      <c r="B25" s="23" t="s">
        <v>49</v>
      </c>
      <c r="C25" s="22">
        <v>10.2</v>
      </c>
    </row>
    <row r="26" spans="1:3" ht="25.5" customHeight="1">
      <c r="A26" s="22"/>
      <c r="B26" s="23" t="s">
        <v>50</v>
      </c>
      <c r="C26" s="22">
        <v>0</v>
      </c>
    </row>
    <row r="27" spans="1:3" ht="25.5" customHeight="1">
      <c r="A27" s="22"/>
      <c r="B27" s="22" t="s">
        <v>51</v>
      </c>
      <c r="C27" s="22">
        <v>0</v>
      </c>
    </row>
    <row r="28" spans="1:3" ht="25.5" customHeight="1">
      <c r="A28" s="129"/>
      <c r="B28" s="23" t="s">
        <v>39</v>
      </c>
      <c r="C28" s="129">
        <v>0</v>
      </c>
    </row>
    <row r="29" spans="1:3" ht="25.5" customHeight="1">
      <c r="A29" s="129"/>
      <c r="B29" s="23" t="s">
        <v>52</v>
      </c>
      <c r="C29" s="129"/>
    </row>
    <row r="30" spans="1:3" ht="25.5" customHeight="1">
      <c r="A30" s="22"/>
      <c r="B30" s="23" t="s">
        <v>53</v>
      </c>
      <c r="C30" s="22">
        <v>0</v>
      </c>
    </row>
    <row r="31" spans="1:3" ht="25.5" customHeight="1">
      <c r="A31" s="129"/>
      <c r="B31" s="25" t="s">
        <v>41</v>
      </c>
      <c r="C31" s="129">
        <v>0</v>
      </c>
    </row>
    <row r="32" spans="1:3" ht="25.5" customHeight="1">
      <c r="A32" s="129"/>
      <c r="B32" s="25" t="s">
        <v>54</v>
      </c>
      <c r="C32" s="129"/>
    </row>
  </sheetData>
  <sheetProtection selectLockedCells="1" selectUnlockedCells="1"/>
  <mergeCells count="18">
    <mergeCell ref="A10:A11"/>
    <mergeCell ref="C10:C11"/>
    <mergeCell ref="A12:A13"/>
    <mergeCell ref="C12:C13"/>
    <mergeCell ref="A2:C2"/>
    <mergeCell ref="A3:C3"/>
    <mergeCell ref="A4:C4"/>
    <mergeCell ref="A5:C5"/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70" zoomScaleSheetLayoutView="70" zoomScalePageLayoutView="0" workbookViewId="0" topLeftCell="A4">
      <selection activeCell="A97" sqref="A97:IV97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>
      <c r="A2" s="19"/>
    </row>
    <row r="3" spans="1:11" ht="15.75">
      <c r="A3" s="131" t="s">
        <v>56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>
      <c r="A4" s="131" t="s">
        <v>57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1" t="s">
        <v>359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7" ht="15.75">
      <c r="A6" s="19"/>
      <c r="G6" s="28"/>
    </row>
    <row r="7" spans="1:11" ht="21.75" customHeight="1">
      <c r="A7" s="137" t="s">
        <v>36</v>
      </c>
      <c r="B7" s="137" t="s">
        <v>58</v>
      </c>
      <c r="C7" s="137" t="s">
        <v>59</v>
      </c>
      <c r="D7" s="137" t="s">
        <v>60</v>
      </c>
      <c r="E7" s="137"/>
      <c r="F7" s="137"/>
      <c r="G7" s="137"/>
      <c r="H7" s="137"/>
      <c r="I7" s="137"/>
      <c r="J7" s="137"/>
      <c r="K7" s="137"/>
    </row>
    <row r="8" spans="1:11" ht="15.75" customHeight="1">
      <c r="A8" s="137"/>
      <c r="B8" s="137"/>
      <c r="C8" s="137"/>
      <c r="D8" s="137" t="s">
        <v>61</v>
      </c>
      <c r="E8" s="137" t="s">
        <v>41</v>
      </c>
      <c r="F8" s="137"/>
      <c r="G8" s="137"/>
      <c r="H8" s="137"/>
      <c r="I8" s="137"/>
      <c r="J8" s="137"/>
      <c r="K8" s="137"/>
    </row>
    <row r="9" spans="1:11" ht="180.75" customHeight="1">
      <c r="A9" s="137"/>
      <c r="B9" s="137"/>
      <c r="C9" s="137"/>
      <c r="D9" s="137"/>
      <c r="E9" s="137" t="s">
        <v>62</v>
      </c>
      <c r="F9" s="137" t="s">
        <v>63</v>
      </c>
      <c r="G9" s="137" t="s">
        <v>64</v>
      </c>
      <c r="H9" s="137" t="s">
        <v>65</v>
      </c>
      <c r="I9" s="137" t="s">
        <v>66</v>
      </c>
      <c r="J9" s="137" t="s">
        <v>67</v>
      </c>
      <c r="K9" s="137"/>
    </row>
    <row r="10" spans="1:11" ht="33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5370600</v>
      </c>
      <c r="E12" s="31">
        <f>E19+E30+E33</f>
        <v>5076300</v>
      </c>
      <c r="F12" s="32"/>
      <c r="G12" s="31">
        <f>G47</f>
        <v>108800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4">
        <v>110</v>
      </c>
      <c r="C13" s="133"/>
      <c r="D13" s="138"/>
      <c r="E13" s="134" t="s">
        <v>71</v>
      </c>
      <c r="F13" s="135"/>
      <c r="G13" s="134" t="s">
        <v>71</v>
      </c>
      <c r="H13" s="134" t="s">
        <v>71</v>
      </c>
      <c r="I13" s="134" t="s">
        <v>71</v>
      </c>
      <c r="J13" s="133"/>
      <c r="K13" s="134" t="s">
        <v>71</v>
      </c>
    </row>
    <row r="14" spans="1:11" ht="17.25" customHeight="1">
      <c r="A14" s="22" t="s">
        <v>72</v>
      </c>
      <c r="B14" s="134"/>
      <c r="C14" s="133"/>
      <c r="D14" s="138"/>
      <c r="E14" s="134"/>
      <c r="F14" s="135"/>
      <c r="G14" s="134"/>
      <c r="H14" s="134"/>
      <c r="I14" s="134"/>
      <c r="J14" s="133"/>
      <c r="K14" s="134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6">
        <v>130</v>
      </c>
      <c r="C19" s="134"/>
      <c r="D19" s="136">
        <f>D21+D22+D23+D24+D25+D26+D27+D28+D29</f>
        <v>2241600</v>
      </c>
      <c r="E19" s="136">
        <f>E21+E22+E23+E24+E25+E26+E27+E28+E29</f>
        <v>2241600</v>
      </c>
      <c r="F19" s="137"/>
      <c r="G19" s="134"/>
      <c r="H19" s="134"/>
      <c r="I19" s="134"/>
      <c r="J19" s="134"/>
      <c r="K19" s="134"/>
    </row>
    <row r="20" spans="1:11" ht="153.75" customHeight="1">
      <c r="A20" s="39" t="s">
        <v>347</v>
      </c>
      <c r="B20" s="156"/>
      <c r="C20" s="134"/>
      <c r="D20" s="136"/>
      <c r="E20" s="136"/>
      <c r="F20" s="137"/>
      <c r="G20" s="134"/>
      <c r="H20" s="134"/>
      <c r="I20" s="134"/>
      <c r="J20" s="134"/>
      <c r="K20" s="134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1706298</v>
      </c>
      <c r="E21" s="37">
        <v>1706298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515302</v>
      </c>
      <c r="E23" s="37">
        <v>515302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0</v>
      </c>
      <c r="E27" s="37">
        <v>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20000</v>
      </c>
      <c r="E29" s="37">
        <v>20000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346</v>
      </c>
      <c r="B30" s="157">
        <v>130</v>
      </c>
      <c r="C30" s="37"/>
      <c r="D30" s="31">
        <f>D31+D32</f>
        <v>1658300</v>
      </c>
      <c r="E30" s="31">
        <f>E31+E32</f>
        <v>1658300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1273624</v>
      </c>
      <c r="E31" s="37">
        <v>1273624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384676</v>
      </c>
      <c r="E32" s="37">
        <v>384676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7">
        <v>130</v>
      </c>
      <c r="C33" s="43"/>
      <c r="D33" s="31">
        <f>D34+D35+D36+D37+D38+D39+D40+D41+D42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460000</v>
      </c>
      <c r="E42" s="37">
        <v>460000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7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157">
        <v>180</v>
      </c>
      <c r="C47" s="33"/>
      <c r="D47" s="31">
        <f>D48+D49</f>
        <v>108800</v>
      </c>
      <c r="E47" s="30" t="s">
        <v>71</v>
      </c>
      <c r="F47" s="32"/>
      <c r="G47" s="31">
        <f>G48+G49</f>
        <v>108800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349</v>
      </c>
      <c r="B48" s="30"/>
      <c r="C48" s="41">
        <v>226</v>
      </c>
      <c r="D48" s="37">
        <f>G48</f>
        <v>8800</v>
      </c>
      <c r="E48" s="37"/>
      <c r="F48" s="50"/>
      <c r="G48" s="37">
        <v>8800</v>
      </c>
      <c r="H48" s="33"/>
      <c r="I48" s="30"/>
      <c r="J48" s="30"/>
      <c r="K48" s="30"/>
    </row>
    <row r="49" spans="1:11" ht="25.5" customHeight="1">
      <c r="A49" s="44" t="s">
        <v>348</v>
      </c>
      <c r="B49" s="30"/>
      <c r="C49" s="41">
        <v>340</v>
      </c>
      <c r="D49" s="37">
        <f>G49</f>
        <v>100000</v>
      </c>
      <c r="E49" s="37"/>
      <c r="F49" s="50"/>
      <c r="G49" s="37">
        <v>100000</v>
      </c>
      <c r="H49" s="33"/>
      <c r="I49" s="30"/>
      <c r="J49" s="30"/>
      <c r="K49" s="30"/>
    </row>
    <row r="50" spans="1:11" ht="15.75">
      <c r="A50" s="22" t="s">
        <v>98</v>
      </c>
      <c r="B50" s="30"/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5370600</v>
      </c>
      <c r="E54" s="53">
        <f>E55+E66+E76</f>
        <v>5076300</v>
      </c>
      <c r="F54" s="54"/>
      <c r="G54" s="53">
        <f>G76</f>
        <v>108800</v>
      </c>
      <c r="H54" s="55"/>
      <c r="I54" s="55"/>
      <c r="J54" s="55">
        <f>J76</f>
        <v>185500</v>
      </c>
      <c r="K54" s="55"/>
      <c r="L54" s="34">
        <f>J54+G54+E54</f>
        <v>5370600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3879900</v>
      </c>
      <c r="E55" s="31">
        <f>E56+E62</f>
        <v>3879900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4">
        <v>211</v>
      </c>
      <c r="C56" s="133"/>
      <c r="D56" s="136">
        <f>D58+D59+D60+D61</f>
        <v>3879900</v>
      </c>
      <c r="E56" s="136">
        <f>E58+E59+E60+E61</f>
        <v>3879900</v>
      </c>
      <c r="F56" s="135"/>
      <c r="G56" s="133"/>
      <c r="H56" s="133"/>
      <c r="I56" s="133"/>
      <c r="J56" s="133"/>
      <c r="K56" s="133"/>
    </row>
    <row r="57" spans="1:11" ht="19.5" customHeight="1">
      <c r="A57" s="23" t="s">
        <v>103</v>
      </c>
      <c r="B57" s="134"/>
      <c r="C57" s="133"/>
      <c r="D57" s="136"/>
      <c r="E57" s="136"/>
      <c r="F57" s="135"/>
      <c r="G57" s="133"/>
      <c r="H57" s="133"/>
      <c r="I57" s="133"/>
      <c r="J57" s="133"/>
      <c r="K57" s="133"/>
    </row>
    <row r="58" spans="1:11" ht="22.5" customHeight="1">
      <c r="A58" s="23" t="s">
        <v>104</v>
      </c>
      <c r="B58" s="30"/>
      <c r="C58" s="30">
        <v>111</v>
      </c>
      <c r="D58" s="37">
        <f>E58</f>
        <v>1706298</v>
      </c>
      <c r="E58" s="37">
        <f>E21</f>
        <v>1706298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1273624</v>
      </c>
      <c r="E59" s="37">
        <f>E31</f>
        <v>1273624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515302</v>
      </c>
      <c r="E60" s="37">
        <f>E23</f>
        <v>515302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384676</v>
      </c>
      <c r="E61" s="37">
        <f>E32</f>
        <v>384676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4">
        <v>240</v>
      </c>
      <c r="C71" s="133"/>
      <c r="D71" s="133"/>
      <c r="E71" s="133"/>
      <c r="F71" s="135"/>
      <c r="G71" s="133"/>
      <c r="H71" s="133"/>
      <c r="I71" s="133"/>
      <c r="J71" s="133"/>
      <c r="K71" s="133"/>
    </row>
    <row r="72" spans="1:11" ht="15.75">
      <c r="A72" s="22" t="s">
        <v>110</v>
      </c>
      <c r="B72" s="134"/>
      <c r="C72" s="133"/>
      <c r="D72" s="133"/>
      <c r="E72" s="133"/>
      <c r="F72" s="135"/>
      <c r="G72" s="133"/>
      <c r="H72" s="133"/>
      <c r="I72" s="133"/>
      <c r="J72" s="133"/>
      <c r="K72" s="133"/>
    </row>
    <row r="73" spans="1:11" ht="15.75">
      <c r="A73" s="22" t="s">
        <v>111</v>
      </c>
      <c r="B73" s="134"/>
      <c r="C73" s="133"/>
      <c r="D73" s="133"/>
      <c r="E73" s="133"/>
      <c r="F73" s="135"/>
      <c r="G73" s="133"/>
      <c r="H73" s="133"/>
      <c r="I73" s="133"/>
      <c r="J73" s="133"/>
      <c r="K73" s="133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1480700</v>
      </c>
      <c r="E76" s="31">
        <f>E77+E78</f>
        <v>1186400</v>
      </c>
      <c r="F76" s="32"/>
      <c r="G76" s="31">
        <f>G81</f>
        <v>108800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20000</v>
      </c>
      <c r="E77" s="37">
        <f>E29+E27</f>
        <v>20000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1166400</v>
      </c>
      <c r="E78" s="37">
        <f>E42+E41+E39+E38+E37+E35</f>
        <v>1166400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108800</v>
      </c>
      <c r="E81" s="31"/>
      <c r="F81" s="57"/>
      <c r="G81" s="31">
        <f>G83+G82</f>
        <v>108800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8800</v>
      </c>
      <c r="E82" s="37"/>
      <c r="F82" s="32"/>
      <c r="G82" s="58">
        <v>8800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100000</v>
      </c>
      <c r="E83" s="37"/>
      <c r="F83" s="32"/>
      <c r="G83" s="59">
        <v>100000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4">
        <v>310</v>
      </c>
      <c r="C85" s="133"/>
      <c r="D85" s="133"/>
      <c r="E85" s="133"/>
      <c r="F85" s="135"/>
      <c r="G85" s="133"/>
      <c r="H85" s="133"/>
      <c r="I85" s="133"/>
      <c r="J85" s="133"/>
      <c r="K85" s="133"/>
    </row>
    <row r="86" spans="1:11" ht="18.75" customHeight="1">
      <c r="A86" s="22" t="s">
        <v>118</v>
      </c>
      <c r="B86" s="134"/>
      <c r="C86" s="133"/>
      <c r="D86" s="133"/>
      <c r="E86" s="133"/>
      <c r="F86" s="135"/>
      <c r="G86" s="133"/>
      <c r="H86" s="133"/>
      <c r="I86" s="133"/>
      <c r="J86" s="133"/>
      <c r="K86" s="133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4">
        <v>410</v>
      </c>
      <c r="C89" s="133"/>
      <c r="D89" s="133"/>
      <c r="E89" s="133"/>
      <c r="F89" s="135"/>
      <c r="G89" s="133"/>
      <c r="H89" s="133"/>
      <c r="I89" s="133"/>
      <c r="J89" s="133"/>
      <c r="K89" s="133"/>
    </row>
    <row r="90" spans="1:11" ht="17.25" customHeight="1">
      <c r="A90" s="22" t="s">
        <v>122</v>
      </c>
      <c r="B90" s="134"/>
      <c r="C90" s="133"/>
      <c r="D90" s="133"/>
      <c r="E90" s="133"/>
      <c r="F90" s="135"/>
      <c r="G90" s="133"/>
      <c r="H90" s="133"/>
      <c r="I90" s="133"/>
      <c r="J90" s="133"/>
      <c r="K90" s="133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</sheetData>
  <sheetProtection selectLockedCells="1" selectUnlockedCells="1"/>
  <mergeCells count="76">
    <mergeCell ref="I9:I10"/>
    <mergeCell ref="J9:K9"/>
    <mergeCell ref="A1:K1"/>
    <mergeCell ref="A3:K3"/>
    <mergeCell ref="A4:K4"/>
    <mergeCell ref="A5:K5"/>
    <mergeCell ref="A7:A10"/>
    <mergeCell ref="B7:B10"/>
    <mergeCell ref="B19:B20"/>
    <mergeCell ref="C19:C20"/>
    <mergeCell ref="C7:C10"/>
    <mergeCell ref="D7:K7"/>
    <mergeCell ref="E9:E10"/>
    <mergeCell ref="F9:F10"/>
    <mergeCell ref="G9:G10"/>
    <mergeCell ref="H9:H10"/>
    <mergeCell ref="D8:D10"/>
    <mergeCell ref="E8:K8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J19:J20"/>
    <mergeCell ref="K19:K20"/>
    <mergeCell ref="F56:F57"/>
    <mergeCell ref="G56:G57"/>
    <mergeCell ref="H19:H20"/>
    <mergeCell ref="I19:I20"/>
    <mergeCell ref="D19:D20"/>
    <mergeCell ref="E19:E20"/>
    <mergeCell ref="F19:F20"/>
    <mergeCell ref="G19:G20"/>
    <mergeCell ref="J56:J57"/>
    <mergeCell ref="K56:K57"/>
    <mergeCell ref="B71:B73"/>
    <mergeCell ref="C71:C73"/>
    <mergeCell ref="D71:D73"/>
    <mergeCell ref="E71:E73"/>
    <mergeCell ref="J71:J73"/>
    <mergeCell ref="K71:K73"/>
    <mergeCell ref="B56:B57"/>
    <mergeCell ref="C56:C57"/>
    <mergeCell ref="H56:H57"/>
    <mergeCell ref="I56:I57"/>
    <mergeCell ref="B85:B86"/>
    <mergeCell ref="C85:C86"/>
    <mergeCell ref="D85:D86"/>
    <mergeCell ref="E85:E86"/>
    <mergeCell ref="H71:H73"/>
    <mergeCell ref="I71:I73"/>
    <mergeCell ref="D56:D57"/>
    <mergeCell ref="E56:E57"/>
    <mergeCell ref="F71:F73"/>
    <mergeCell ref="G71:G73"/>
    <mergeCell ref="F89:F90"/>
    <mergeCell ref="G89:G90"/>
    <mergeCell ref="H89:H90"/>
    <mergeCell ref="I89:I90"/>
    <mergeCell ref="F85:F86"/>
    <mergeCell ref="G85:G86"/>
    <mergeCell ref="J85:J86"/>
    <mergeCell ref="K85:K86"/>
    <mergeCell ref="B89:B90"/>
    <mergeCell ref="C89:C90"/>
    <mergeCell ref="D89:D90"/>
    <mergeCell ref="E89:E90"/>
    <mergeCell ref="J89:J90"/>
    <mergeCell ref="K89:K90"/>
    <mergeCell ref="H85:H86"/>
    <mergeCell ref="I85:I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70">
      <selection activeCell="B46" sqref="B46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>
      <c r="A2" s="19"/>
    </row>
    <row r="3" spans="1:11" ht="15.75">
      <c r="A3" s="131" t="s">
        <v>56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>
      <c r="A4" s="131" t="s">
        <v>57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1" t="s">
        <v>360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7" ht="15.75">
      <c r="A6" s="19"/>
      <c r="G6" s="28"/>
    </row>
    <row r="7" spans="1:11" ht="21.75" customHeight="1">
      <c r="A7" s="137" t="s">
        <v>36</v>
      </c>
      <c r="B7" s="137" t="s">
        <v>58</v>
      </c>
      <c r="C7" s="137" t="s">
        <v>59</v>
      </c>
      <c r="D7" s="137" t="s">
        <v>60</v>
      </c>
      <c r="E7" s="137"/>
      <c r="F7" s="137"/>
      <c r="G7" s="137"/>
      <c r="H7" s="137"/>
      <c r="I7" s="137"/>
      <c r="J7" s="137"/>
      <c r="K7" s="137"/>
    </row>
    <row r="8" spans="1:11" ht="15.75" customHeight="1">
      <c r="A8" s="137"/>
      <c r="B8" s="137"/>
      <c r="C8" s="137"/>
      <c r="D8" s="137" t="s">
        <v>61</v>
      </c>
      <c r="E8" s="137" t="s">
        <v>41</v>
      </c>
      <c r="F8" s="137"/>
      <c r="G8" s="137"/>
      <c r="H8" s="137"/>
      <c r="I8" s="137"/>
      <c r="J8" s="137"/>
      <c r="K8" s="137"/>
    </row>
    <row r="9" spans="1:11" ht="180.75" customHeight="1">
      <c r="A9" s="137"/>
      <c r="B9" s="137"/>
      <c r="C9" s="137"/>
      <c r="D9" s="137"/>
      <c r="E9" s="137" t="s">
        <v>62</v>
      </c>
      <c r="F9" s="137" t="s">
        <v>63</v>
      </c>
      <c r="G9" s="137" t="s">
        <v>64</v>
      </c>
      <c r="H9" s="137" t="s">
        <v>65</v>
      </c>
      <c r="I9" s="137" t="s">
        <v>66</v>
      </c>
      <c r="J9" s="137" t="s">
        <v>67</v>
      </c>
      <c r="K9" s="137"/>
    </row>
    <row r="10" spans="1:11" ht="33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4527500</v>
      </c>
      <c r="E12" s="31">
        <f>E19+E30+E33</f>
        <v>4342000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4527500</v>
      </c>
    </row>
    <row r="13" spans="1:11" ht="15.75" customHeight="1">
      <c r="A13" s="23" t="s">
        <v>41</v>
      </c>
      <c r="B13" s="134">
        <v>110</v>
      </c>
      <c r="C13" s="133"/>
      <c r="D13" s="138"/>
      <c r="E13" s="134" t="s">
        <v>71</v>
      </c>
      <c r="F13" s="135"/>
      <c r="G13" s="134" t="s">
        <v>71</v>
      </c>
      <c r="H13" s="134" t="s">
        <v>71</v>
      </c>
      <c r="I13" s="134" t="s">
        <v>71</v>
      </c>
      <c r="J13" s="133"/>
      <c r="K13" s="134" t="s">
        <v>71</v>
      </c>
    </row>
    <row r="14" spans="1:11" ht="17.25" customHeight="1">
      <c r="A14" s="22" t="s">
        <v>72</v>
      </c>
      <c r="B14" s="134"/>
      <c r="C14" s="133"/>
      <c r="D14" s="138"/>
      <c r="E14" s="134"/>
      <c r="F14" s="135"/>
      <c r="G14" s="134"/>
      <c r="H14" s="134"/>
      <c r="I14" s="134"/>
      <c r="J14" s="133"/>
      <c r="K14" s="134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6">
        <v>130</v>
      </c>
      <c r="C19" s="134"/>
      <c r="D19" s="136">
        <f>D21+D22+D23+D24+D25+D26+D27+D28+D29</f>
        <v>2247100</v>
      </c>
      <c r="E19" s="136">
        <f>E21+E22+E23+E24+E25+E26+E27+E28+E29</f>
        <v>2247100</v>
      </c>
      <c r="F19" s="137"/>
      <c r="G19" s="134"/>
      <c r="H19" s="134"/>
      <c r="I19" s="134"/>
      <c r="J19" s="134"/>
      <c r="K19" s="134"/>
    </row>
    <row r="20" spans="1:11" ht="178.5" customHeight="1">
      <c r="A20" s="39" t="s">
        <v>77</v>
      </c>
      <c r="B20" s="156"/>
      <c r="C20" s="134"/>
      <c r="D20" s="136"/>
      <c r="E20" s="136"/>
      <c r="F20" s="137"/>
      <c r="G20" s="134"/>
      <c r="H20" s="134"/>
      <c r="I20" s="134"/>
      <c r="J20" s="134"/>
      <c r="K20" s="134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157">
        <v>130</v>
      </c>
      <c r="C30" s="37"/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7">
        <v>130</v>
      </c>
      <c r="C33" s="43"/>
      <c r="D33" s="31">
        <f>D34+D35+D36+D37+D38+D39+D40+D41+D42</f>
        <v>1243500</v>
      </c>
      <c r="E33" s="31">
        <f>E34+E35+E36+E37+E38+E39+E40+E41+E42</f>
        <v>1243500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398009</v>
      </c>
      <c r="E37" s="37">
        <v>398009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150200</v>
      </c>
      <c r="E38" s="37">
        <v>150200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133500</v>
      </c>
      <c r="E39" s="37">
        <v>133500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461591</v>
      </c>
      <c r="E42" s="37">
        <v>461591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7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G49+G48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4527500</v>
      </c>
      <c r="E54" s="53">
        <f>E55+E66+E76</f>
        <v>4342000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4527500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4">
        <v>211</v>
      </c>
      <c r="C56" s="133"/>
      <c r="D56" s="136">
        <f>D58+D59+D60+D61</f>
        <v>3058500</v>
      </c>
      <c r="E56" s="136">
        <f>E58+E59+E60+E61</f>
        <v>3058500</v>
      </c>
      <c r="F56" s="135"/>
      <c r="G56" s="133"/>
      <c r="H56" s="133"/>
      <c r="I56" s="133"/>
      <c r="J56" s="133"/>
      <c r="K56" s="133"/>
    </row>
    <row r="57" spans="1:11" ht="19.5" customHeight="1">
      <c r="A57" s="23" t="s">
        <v>103</v>
      </c>
      <c r="B57" s="134"/>
      <c r="C57" s="133"/>
      <c r="D57" s="136"/>
      <c r="E57" s="136"/>
      <c r="F57" s="135"/>
      <c r="G57" s="133"/>
      <c r="H57" s="133"/>
      <c r="I57" s="133"/>
      <c r="J57" s="133"/>
      <c r="K57" s="133"/>
    </row>
    <row r="58" spans="1:11" ht="22.5" customHeight="1">
      <c r="A58" s="23" t="s">
        <v>104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4">
        <v>240</v>
      </c>
      <c r="C71" s="133"/>
      <c r="D71" s="133"/>
      <c r="E71" s="133"/>
      <c r="F71" s="135"/>
      <c r="G71" s="133"/>
      <c r="H71" s="133"/>
      <c r="I71" s="133"/>
      <c r="J71" s="133"/>
      <c r="K71" s="133"/>
    </row>
    <row r="72" spans="1:11" ht="15.75">
      <c r="A72" s="22" t="s">
        <v>110</v>
      </c>
      <c r="B72" s="134"/>
      <c r="C72" s="133"/>
      <c r="D72" s="133"/>
      <c r="E72" s="133"/>
      <c r="F72" s="135"/>
      <c r="G72" s="133"/>
      <c r="H72" s="133"/>
      <c r="I72" s="133"/>
      <c r="J72" s="133"/>
      <c r="K72" s="133"/>
    </row>
    <row r="73" spans="1:11" ht="15.75">
      <c r="A73" s="22" t="s">
        <v>111</v>
      </c>
      <c r="B73" s="134"/>
      <c r="C73" s="133"/>
      <c r="D73" s="133"/>
      <c r="E73" s="133"/>
      <c r="F73" s="135"/>
      <c r="G73" s="133"/>
      <c r="H73" s="133"/>
      <c r="I73" s="133"/>
      <c r="J73" s="133"/>
      <c r="K73" s="133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1459000</v>
      </c>
      <c r="E76" s="31">
        <f>E77+E78</f>
        <v>1273500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1233500</v>
      </c>
      <c r="E78" s="37">
        <f>E42+E41+E39+E38+E37+E35</f>
        <v>1233500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4">
        <v>310</v>
      </c>
      <c r="C85" s="133"/>
      <c r="D85" s="133"/>
      <c r="E85" s="133"/>
      <c r="F85" s="135"/>
      <c r="G85" s="133"/>
      <c r="H85" s="133"/>
      <c r="I85" s="133"/>
      <c r="J85" s="133"/>
      <c r="K85" s="133"/>
    </row>
    <row r="86" spans="1:11" ht="18.75" customHeight="1">
      <c r="A86" s="22" t="s">
        <v>118</v>
      </c>
      <c r="B86" s="134"/>
      <c r="C86" s="133"/>
      <c r="D86" s="133"/>
      <c r="E86" s="133"/>
      <c r="F86" s="135"/>
      <c r="G86" s="133"/>
      <c r="H86" s="133"/>
      <c r="I86" s="133"/>
      <c r="J86" s="133"/>
      <c r="K86" s="133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4">
        <v>410</v>
      </c>
      <c r="C89" s="133"/>
      <c r="D89" s="133"/>
      <c r="E89" s="133"/>
      <c r="F89" s="135"/>
      <c r="G89" s="133"/>
      <c r="H89" s="133"/>
      <c r="I89" s="133"/>
      <c r="J89" s="133"/>
      <c r="K89" s="133"/>
    </row>
    <row r="90" spans="1:11" ht="17.25" customHeight="1">
      <c r="A90" s="22" t="s">
        <v>122</v>
      </c>
      <c r="B90" s="134"/>
      <c r="C90" s="133"/>
      <c r="D90" s="133"/>
      <c r="E90" s="133"/>
      <c r="F90" s="135"/>
      <c r="G90" s="133"/>
      <c r="H90" s="133"/>
      <c r="I90" s="133"/>
      <c r="J90" s="133"/>
      <c r="K90" s="133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61">
      <selection activeCell="B43" sqref="B4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>
      <c r="A2" s="19"/>
    </row>
    <row r="3" spans="1:11" ht="15.75">
      <c r="A3" s="131" t="s">
        <v>56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>
      <c r="A4" s="131" t="s">
        <v>57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1" t="s">
        <v>361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7" ht="15.75">
      <c r="A6" s="19"/>
      <c r="G6" s="28"/>
    </row>
    <row r="7" spans="1:11" ht="21.75" customHeight="1">
      <c r="A7" s="137" t="s">
        <v>36</v>
      </c>
      <c r="B7" s="137" t="s">
        <v>58</v>
      </c>
      <c r="C7" s="137" t="s">
        <v>59</v>
      </c>
      <c r="D7" s="137" t="s">
        <v>60</v>
      </c>
      <c r="E7" s="137"/>
      <c r="F7" s="137"/>
      <c r="G7" s="137"/>
      <c r="H7" s="137"/>
      <c r="I7" s="137"/>
      <c r="J7" s="137"/>
      <c r="K7" s="137"/>
    </row>
    <row r="8" spans="1:11" ht="15.75" customHeight="1">
      <c r="A8" s="137"/>
      <c r="B8" s="137"/>
      <c r="C8" s="137"/>
      <c r="D8" s="137" t="s">
        <v>61</v>
      </c>
      <c r="E8" s="137" t="s">
        <v>41</v>
      </c>
      <c r="F8" s="137"/>
      <c r="G8" s="137"/>
      <c r="H8" s="137"/>
      <c r="I8" s="137"/>
      <c r="J8" s="137"/>
      <c r="K8" s="137"/>
    </row>
    <row r="9" spans="1:11" ht="180.75" customHeight="1">
      <c r="A9" s="137"/>
      <c r="B9" s="137"/>
      <c r="C9" s="137"/>
      <c r="D9" s="137"/>
      <c r="E9" s="137" t="s">
        <v>62</v>
      </c>
      <c r="F9" s="137" t="s">
        <v>63</v>
      </c>
      <c r="G9" s="137" t="s">
        <v>64</v>
      </c>
      <c r="H9" s="137" t="s">
        <v>65</v>
      </c>
      <c r="I9" s="137" t="s">
        <v>66</v>
      </c>
      <c r="J9" s="137" t="s">
        <v>67</v>
      </c>
      <c r="K9" s="137"/>
    </row>
    <row r="10" spans="1:11" ht="33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4651200</v>
      </c>
      <c r="E12" s="31">
        <f>E19+E30+E33</f>
        <v>4465700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4">
        <v>110</v>
      </c>
      <c r="C13" s="133"/>
      <c r="D13" s="138"/>
      <c r="E13" s="134" t="s">
        <v>71</v>
      </c>
      <c r="F13" s="135"/>
      <c r="G13" s="134" t="s">
        <v>71</v>
      </c>
      <c r="H13" s="134" t="s">
        <v>71</v>
      </c>
      <c r="I13" s="134" t="s">
        <v>71</v>
      </c>
      <c r="J13" s="133"/>
      <c r="K13" s="134" t="s">
        <v>71</v>
      </c>
    </row>
    <row r="14" spans="1:11" ht="17.25" customHeight="1">
      <c r="A14" s="22" t="s">
        <v>72</v>
      </c>
      <c r="B14" s="134"/>
      <c r="C14" s="133"/>
      <c r="D14" s="138"/>
      <c r="E14" s="134"/>
      <c r="F14" s="135"/>
      <c r="G14" s="134"/>
      <c r="H14" s="134"/>
      <c r="I14" s="134"/>
      <c r="J14" s="133"/>
      <c r="K14" s="134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6">
        <v>130</v>
      </c>
      <c r="C19" s="134"/>
      <c r="D19" s="136">
        <f>D21+D22+D23+D24+D25+D26+D27+D28+D29</f>
        <v>2410500</v>
      </c>
      <c r="E19" s="136">
        <f>E21+E22+E23+E24+E25+E26+E27+E28+E29</f>
        <v>2410500</v>
      </c>
      <c r="F19" s="137"/>
      <c r="G19" s="134"/>
      <c r="H19" s="134"/>
      <c r="I19" s="134"/>
      <c r="J19" s="134"/>
      <c r="K19" s="134"/>
    </row>
    <row r="20" spans="1:11" ht="178.5" customHeight="1">
      <c r="A20" s="39" t="s">
        <v>77</v>
      </c>
      <c r="B20" s="156"/>
      <c r="C20" s="134"/>
      <c r="D20" s="136"/>
      <c r="E20" s="136"/>
      <c r="F20" s="137"/>
      <c r="G20" s="134"/>
      <c r="H20" s="134"/>
      <c r="I20" s="134"/>
      <c r="J20" s="134"/>
      <c r="K20" s="134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157">
        <v>130</v>
      </c>
      <c r="C30" s="37"/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7">
        <v>130</v>
      </c>
      <c r="C33" s="43"/>
      <c r="D33" s="31">
        <f>D34+D35+D36+D37+D38+D39+D40+D41+D42</f>
        <v>1269300</v>
      </c>
      <c r="E33" s="31">
        <f>E34+E35+E36+E37+E38+E39+E40+E41+E42</f>
        <v>1269300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450200</v>
      </c>
      <c r="E37" s="37">
        <v>450200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120000</v>
      </c>
      <c r="E38" s="37">
        <v>120000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130000</v>
      </c>
      <c r="E39" s="37">
        <v>130000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468900</v>
      </c>
      <c r="E42" s="37">
        <v>468900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7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G48+G49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4651200</v>
      </c>
      <c r="E54" s="53">
        <f>E55+E66+E76</f>
        <v>4465700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4651200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4">
        <v>211</v>
      </c>
      <c r="C56" s="133"/>
      <c r="D56" s="136">
        <f>D58+D59+D60+D61</f>
        <v>3136400</v>
      </c>
      <c r="E56" s="136">
        <f>E58+E59+E60+E61</f>
        <v>3136400</v>
      </c>
      <c r="F56" s="135"/>
      <c r="G56" s="133"/>
      <c r="H56" s="133"/>
      <c r="I56" s="133"/>
      <c r="J56" s="133"/>
      <c r="K56" s="133"/>
    </row>
    <row r="57" spans="1:11" ht="19.5" customHeight="1">
      <c r="A57" s="23" t="s">
        <v>103</v>
      </c>
      <c r="B57" s="134"/>
      <c r="C57" s="133"/>
      <c r="D57" s="136"/>
      <c r="E57" s="136"/>
      <c r="F57" s="135"/>
      <c r="G57" s="133"/>
      <c r="H57" s="133"/>
      <c r="I57" s="133"/>
      <c r="J57" s="133"/>
      <c r="K57" s="133"/>
    </row>
    <row r="58" spans="1:11" ht="22.5" customHeight="1">
      <c r="A58" s="23" t="s">
        <v>104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4">
        <v>240</v>
      </c>
      <c r="C71" s="133"/>
      <c r="D71" s="133"/>
      <c r="E71" s="133"/>
      <c r="F71" s="135"/>
      <c r="G71" s="133"/>
      <c r="H71" s="133"/>
      <c r="I71" s="133"/>
      <c r="J71" s="133"/>
      <c r="K71" s="133"/>
    </row>
    <row r="72" spans="1:11" ht="15.75">
      <c r="A72" s="22" t="s">
        <v>110</v>
      </c>
      <c r="B72" s="134"/>
      <c r="C72" s="133"/>
      <c r="D72" s="133"/>
      <c r="E72" s="133"/>
      <c r="F72" s="135"/>
      <c r="G72" s="133"/>
      <c r="H72" s="133"/>
      <c r="I72" s="133"/>
      <c r="J72" s="133"/>
      <c r="K72" s="133"/>
    </row>
    <row r="73" spans="1:11" ht="15.75">
      <c r="A73" s="22" t="s">
        <v>111</v>
      </c>
      <c r="B73" s="134"/>
      <c r="C73" s="133"/>
      <c r="D73" s="133"/>
      <c r="E73" s="133"/>
      <c r="F73" s="135"/>
      <c r="G73" s="133"/>
      <c r="H73" s="133"/>
      <c r="I73" s="133"/>
      <c r="J73" s="133"/>
      <c r="K73" s="133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1504800</v>
      </c>
      <c r="E76" s="31">
        <f>E77+E78</f>
        <v>1319300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1259300</v>
      </c>
      <c r="E78" s="37">
        <f>E42+E41+E39+E38+E37+E35</f>
        <v>1259300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4">
        <v>310</v>
      </c>
      <c r="C85" s="133"/>
      <c r="D85" s="133"/>
      <c r="E85" s="133"/>
      <c r="F85" s="135"/>
      <c r="G85" s="133"/>
      <c r="H85" s="133"/>
      <c r="I85" s="133"/>
      <c r="J85" s="133"/>
      <c r="K85" s="133"/>
    </row>
    <row r="86" spans="1:11" ht="18.75" customHeight="1">
      <c r="A86" s="22" t="s">
        <v>118</v>
      </c>
      <c r="B86" s="134"/>
      <c r="C86" s="133"/>
      <c r="D86" s="133"/>
      <c r="E86" s="133"/>
      <c r="F86" s="135"/>
      <c r="G86" s="133"/>
      <c r="H86" s="133"/>
      <c r="I86" s="133"/>
      <c r="J86" s="133"/>
      <c r="K86" s="133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4">
        <v>410</v>
      </c>
      <c r="C89" s="133"/>
      <c r="D89" s="133"/>
      <c r="E89" s="133"/>
      <c r="F89" s="135"/>
      <c r="G89" s="133"/>
      <c r="H89" s="133"/>
      <c r="I89" s="133"/>
      <c r="J89" s="133"/>
      <c r="K89" s="133"/>
    </row>
    <row r="90" spans="1:11" ht="17.25" customHeight="1">
      <c r="A90" s="22" t="s">
        <v>122</v>
      </c>
      <c r="B90" s="134"/>
      <c r="C90" s="133"/>
      <c r="D90" s="133"/>
      <c r="E90" s="133"/>
      <c r="F90" s="135"/>
      <c r="G90" s="133"/>
      <c r="H90" s="133"/>
      <c r="I90" s="133"/>
      <c r="J90" s="133"/>
      <c r="K90" s="133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4">
      <selection activeCell="A6" sqref="A6:L6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39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ht="15">
      <c r="A3" s="60"/>
    </row>
    <row r="4" spans="1:12" ht="15">
      <c r="A4" s="140" t="s">
        <v>129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5">
      <c r="A5" s="140" t="s">
        <v>130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5">
      <c r="A6" s="140" t="s">
        <v>362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ht="15">
      <c r="A7" s="60"/>
    </row>
    <row r="8" spans="1:12" ht="25.5" customHeight="1">
      <c r="A8" s="141" t="s">
        <v>36</v>
      </c>
      <c r="B8" s="141" t="s">
        <v>58</v>
      </c>
      <c r="C8" s="141" t="s">
        <v>131</v>
      </c>
      <c r="D8" s="141" t="s">
        <v>132</v>
      </c>
      <c r="E8" s="141"/>
      <c r="F8" s="141"/>
      <c r="G8" s="141"/>
      <c r="H8" s="141"/>
      <c r="I8" s="141"/>
      <c r="J8" s="141"/>
      <c r="K8" s="141"/>
      <c r="L8" s="141"/>
    </row>
    <row r="9" spans="1:12" ht="15" customHeight="1">
      <c r="A9" s="141"/>
      <c r="B9" s="141"/>
      <c r="C9" s="141"/>
      <c r="D9" s="141" t="s">
        <v>133</v>
      </c>
      <c r="E9" s="141"/>
      <c r="F9" s="141"/>
      <c r="G9" s="141" t="s">
        <v>41</v>
      </c>
      <c r="H9" s="141"/>
      <c r="I9" s="141"/>
      <c r="J9" s="141"/>
      <c r="K9" s="141"/>
      <c r="L9" s="141"/>
    </row>
    <row r="10" spans="1:12" ht="102" customHeight="1">
      <c r="A10" s="141"/>
      <c r="B10" s="141"/>
      <c r="C10" s="141"/>
      <c r="D10" s="141"/>
      <c r="E10" s="141"/>
      <c r="F10" s="141"/>
      <c r="G10" s="141" t="s">
        <v>134</v>
      </c>
      <c r="H10" s="141"/>
      <c r="I10" s="141"/>
      <c r="J10" s="141" t="s">
        <v>135</v>
      </c>
      <c r="K10" s="141"/>
      <c r="L10" s="141"/>
    </row>
    <row r="11" spans="1:12" ht="51">
      <c r="A11" s="141"/>
      <c r="B11" s="141"/>
      <c r="C11" s="141"/>
      <c r="D11" s="61" t="s">
        <v>342</v>
      </c>
      <c r="E11" s="61" t="s">
        <v>343</v>
      </c>
      <c r="F11" s="61" t="s">
        <v>344</v>
      </c>
      <c r="G11" s="61" t="s">
        <v>136</v>
      </c>
      <c r="H11" s="61" t="s">
        <v>137</v>
      </c>
      <c r="I11" s="61" t="s">
        <v>138</v>
      </c>
      <c r="J11" s="61" t="s">
        <v>139</v>
      </c>
      <c r="K11" s="61" t="s">
        <v>140</v>
      </c>
      <c r="L11" s="61" t="s">
        <v>141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142</v>
      </c>
      <c r="B13" s="63" t="s">
        <v>143</v>
      </c>
      <c r="C13" s="64" t="s">
        <v>71</v>
      </c>
      <c r="D13" s="65">
        <f>D16</f>
        <v>1480700</v>
      </c>
      <c r="E13" s="65">
        <f>'таблица 2 (2019)'!D76</f>
        <v>1459000</v>
      </c>
      <c r="F13" s="65">
        <f>'таблица 2 (2020)'!D76</f>
        <v>1504800</v>
      </c>
      <c r="G13" s="65">
        <f>G16</f>
        <v>1480700</v>
      </c>
      <c r="H13" s="65">
        <f>E13</f>
        <v>1459000</v>
      </c>
      <c r="I13" s="65">
        <f>F13</f>
        <v>1504800</v>
      </c>
      <c r="J13" s="65"/>
      <c r="K13" s="65"/>
      <c r="L13" s="65"/>
    </row>
    <row r="14" spans="1:12" ht="69.75" customHeight="1">
      <c r="A14" s="62" t="s">
        <v>144</v>
      </c>
      <c r="B14" s="64">
        <v>1001</v>
      </c>
      <c r="C14" s="64" t="s">
        <v>71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145</v>
      </c>
      <c r="B16" s="64">
        <v>2001</v>
      </c>
      <c r="C16" s="62"/>
      <c r="D16" s="65">
        <f>'таблица 2( 2018'!D76</f>
        <v>1480700</v>
      </c>
      <c r="E16" s="65">
        <f>E13</f>
        <v>1459000</v>
      </c>
      <c r="F16" s="65">
        <f>F13</f>
        <v>1504800</v>
      </c>
      <c r="G16" s="65">
        <f>D16</f>
        <v>1480700</v>
      </c>
      <c r="H16" s="65">
        <f>E16</f>
        <v>1459000</v>
      </c>
      <c r="I16" s="65">
        <f>F16</f>
        <v>1504800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26" t="s">
        <v>146</v>
      </c>
      <c r="B2" s="126"/>
      <c r="C2" s="126"/>
    </row>
    <row r="3" ht="15.75">
      <c r="A3" s="19"/>
    </row>
    <row r="4" spans="1:3" ht="15.75">
      <c r="A4" s="142" t="s">
        <v>147</v>
      </c>
      <c r="B4" s="142"/>
      <c r="C4" s="142"/>
    </row>
    <row r="5" spans="1:3" ht="15.75">
      <c r="A5" s="142" t="s">
        <v>148</v>
      </c>
      <c r="B5" s="142"/>
      <c r="C5" s="142"/>
    </row>
    <row r="6" spans="1:3" ht="15.75">
      <c r="A6" s="143" t="s">
        <v>364</v>
      </c>
      <c r="B6" s="143"/>
      <c r="C6" s="143"/>
    </row>
    <row r="7" spans="1:3" ht="15.75">
      <c r="A7" s="142" t="s">
        <v>149</v>
      </c>
      <c r="B7" s="142"/>
      <c r="C7" s="142"/>
    </row>
    <row r="8" ht="15.75">
      <c r="A8" s="19"/>
    </row>
    <row r="9" spans="1:3" ht="31.5">
      <c r="A9" s="21" t="s">
        <v>36</v>
      </c>
      <c r="B9" s="21" t="s">
        <v>58</v>
      </c>
      <c r="C9" s="21" t="s">
        <v>150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124</v>
      </c>
      <c r="B11" s="21">
        <v>10</v>
      </c>
      <c r="C11" s="21">
        <v>0</v>
      </c>
    </row>
    <row r="12" spans="1:3" ht="29.25" customHeight="1">
      <c r="A12" s="22" t="s">
        <v>125</v>
      </c>
      <c r="B12" s="21">
        <v>20</v>
      </c>
      <c r="C12" s="21">
        <v>0</v>
      </c>
    </row>
    <row r="13" spans="1:3" ht="29.25" customHeight="1">
      <c r="A13" s="22" t="s">
        <v>151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152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153</v>
      </c>
      <c r="D20" s="18"/>
      <c r="E20" s="18"/>
      <c r="F20" s="18"/>
    </row>
    <row r="21" spans="1:6" ht="15.75">
      <c r="A21" s="19" t="s">
        <v>154</v>
      </c>
      <c r="D21" s="18"/>
      <c r="E21" s="18"/>
      <c r="F21" s="18"/>
    </row>
    <row r="22" spans="1:6" ht="15.75">
      <c r="A22" s="19" t="s">
        <v>155</v>
      </c>
      <c r="B22" s="66"/>
      <c r="C22" s="67" t="s">
        <v>156</v>
      </c>
      <c r="D22" s="68"/>
      <c r="E22" s="68"/>
      <c r="F22" s="68"/>
    </row>
    <row r="23" spans="1:6" ht="15.75">
      <c r="A23" s="19"/>
      <c r="B23" s="69" t="s">
        <v>157</v>
      </c>
      <c r="C23" s="20" t="s">
        <v>158</v>
      </c>
      <c r="D23" s="69"/>
      <c r="E23" s="128"/>
      <c r="F23" s="128"/>
    </row>
    <row r="24" spans="1:6" ht="15.75">
      <c r="A24" s="19"/>
      <c r="D24" s="18"/>
      <c r="E24" s="18"/>
      <c r="F24" s="18"/>
    </row>
    <row r="25" spans="1:6" ht="15.75">
      <c r="A25" s="19" t="s">
        <v>159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339</v>
      </c>
      <c r="B26" s="69" t="s">
        <v>157</v>
      </c>
      <c r="C26" s="20" t="s">
        <v>158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 t="s">
        <v>363</v>
      </c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26" t="s">
        <v>160</v>
      </c>
      <c r="B2" s="126"/>
      <c r="C2" s="126"/>
      <c r="D2" s="126"/>
      <c r="E2" s="126"/>
      <c r="F2" s="126"/>
    </row>
    <row r="3" ht="15.75">
      <c r="A3" s="19"/>
    </row>
    <row r="4" spans="1:6" ht="15.75">
      <c r="A4" s="131" t="s">
        <v>161</v>
      </c>
      <c r="B4" s="131"/>
      <c r="C4" s="131"/>
      <c r="D4" s="131"/>
      <c r="E4" s="131"/>
      <c r="F4" s="131"/>
    </row>
    <row r="5" ht="15.75">
      <c r="A5" s="19"/>
    </row>
    <row r="6" spans="1:3" ht="31.5">
      <c r="A6" s="72" t="s">
        <v>36</v>
      </c>
      <c r="B6" s="73" t="s">
        <v>58</v>
      </c>
      <c r="C6" s="73" t="s">
        <v>162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163</v>
      </c>
      <c r="B8" s="75">
        <v>10</v>
      </c>
      <c r="C8" s="75">
        <v>0</v>
      </c>
    </row>
    <row r="9" spans="1:3" ht="86.25" customHeight="1">
      <c r="A9" s="76" t="s">
        <v>164</v>
      </c>
      <c r="B9" s="75">
        <v>20</v>
      </c>
      <c r="C9" s="75">
        <v>0</v>
      </c>
    </row>
    <row r="10" spans="1:3" ht="39" customHeight="1">
      <c r="A10" s="76" t="s">
        <v>165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153</v>
      </c>
    </row>
    <row r="14" ht="15.75">
      <c r="A14" s="19" t="s">
        <v>154</v>
      </c>
    </row>
    <row r="15" spans="1:6" ht="15.75">
      <c r="A15" s="19" t="s">
        <v>155</v>
      </c>
      <c r="D15" s="144" t="s">
        <v>166</v>
      </c>
      <c r="E15" s="144"/>
      <c r="F15" s="144"/>
    </row>
    <row r="16" spans="1:6" ht="15.75">
      <c r="A16" s="19"/>
      <c r="B16" s="145" t="s">
        <v>157</v>
      </c>
      <c r="C16" s="145"/>
      <c r="D16" s="145"/>
      <c r="E16" s="146" t="s">
        <v>158</v>
      </c>
      <c r="F16" s="146"/>
    </row>
    <row r="17" ht="15.75">
      <c r="A17" s="19"/>
    </row>
    <row r="18" spans="1:6" ht="15.75">
      <c r="A18" s="19" t="s">
        <v>159</v>
      </c>
      <c r="D18" s="144" t="s">
        <v>166</v>
      </c>
      <c r="E18" s="144"/>
      <c r="F18" s="144"/>
    </row>
    <row r="19" spans="1:6" ht="15.75">
      <c r="A19" s="19">
        <v>88634833103</v>
      </c>
      <c r="B19" s="145" t="s">
        <v>157</v>
      </c>
      <c r="C19" s="145"/>
      <c r="D19" s="145"/>
      <c r="E19" s="146" t="s">
        <v>158</v>
      </c>
      <c r="F19" s="146"/>
    </row>
    <row r="20" ht="15.75">
      <c r="A20" s="19"/>
    </row>
    <row r="21" ht="15.75">
      <c r="A21" s="19" t="s">
        <v>365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9"/>
  <sheetViews>
    <sheetView tabSelected="1" view="pageBreakPreview" zoomScale="110" zoomScaleSheetLayoutView="110" zoomScalePageLayoutView="0" workbookViewId="0" topLeftCell="A123">
      <selection activeCell="E170" sqref="E170"/>
    </sheetView>
  </sheetViews>
  <sheetFormatPr defaultColWidth="9.140625" defaultRowHeight="15"/>
  <cols>
    <col min="1" max="1" width="40.28125" style="0" customWidth="1"/>
    <col min="2" max="2" width="30.28125" style="0" customWidth="1"/>
    <col min="3" max="3" width="11.140625" style="0" customWidth="1"/>
    <col min="4" max="4" width="11.8515625" style="0" customWidth="1"/>
    <col min="5" max="5" width="11.710937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11.7109375" style="0" customWidth="1"/>
    <col min="12" max="12" width="15.28125" style="0" customWidth="1"/>
    <col min="13" max="13" width="9.140625" style="0" hidden="1" customWidth="1"/>
  </cols>
  <sheetData>
    <row r="1" ht="15">
      <c r="B1" s="77" t="s">
        <v>168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ht="15">
      <c r="B6" s="77"/>
    </row>
    <row r="7" ht="15">
      <c r="B7" s="77"/>
    </row>
    <row r="8" ht="15">
      <c r="B8" s="77"/>
    </row>
    <row r="9" ht="15">
      <c r="B9" s="77"/>
    </row>
    <row r="10" ht="21.75" customHeight="1">
      <c r="B10" s="106" t="s">
        <v>169</v>
      </c>
    </row>
    <row r="11" ht="13.5" customHeight="1">
      <c r="B11" s="106" t="s">
        <v>170</v>
      </c>
    </row>
    <row r="12" ht="21" customHeight="1">
      <c r="B12" s="106" t="s">
        <v>171</v>
      </c>
    </row>
    <row r="13" ht="15">
      <c r="B13" s="107"/>
    </row>
    <row r="14" ht="15">
      <c r="B14" s="107" t="s">
        <v>172</v>
      </c>
    </row>
    <row r="15" ht="15">
      <c r="B15" s="107"/>
    </row>
    <row r="16" ht="15">
      <c r="B16" s="107" t="s">
        <v>173</v>
      </c>
    </row>
    <row r="17" ht="15">
      <c r="B17" s="107" t="s">
        <v>174</v>
      </c>
    </row>
    <row r="18" ht="80.25" customHeight="1">
      <c r="B18" s="108" t="s">
        <v>326</v>
      </c>
    </row>
    <row r="19" ht="12.75" customHeight="1" thickBot="1">
      <c r="A19" s="60"/>
    </row>
    <row r="20" spans="1:10" ht="25.5" customHeight="1">
      <c r="A20" s="152" t="s">
        <v>35</v>
      </c>
      <c r="B20" s="152" t="s">
        <v>176</v>
      </c>
      <c r="C20" s="152" t="s">
        <v>177</v>
      </c>
      <c r="D20" s="152" t="s">
        <v>178</v>
      </c>
      <c r="E20" s="152"/>
      <c r="F20" s="152"/>
      <c r="G20" s="152"/>
      <c r="H20" s="152" t="s">
        <v>179</v>
      </c>
      <c r="I20" s="152" t="s">
        <v>180</v>
      </c>
      <c r="J20" s="153" t="s">
        <v>181</v>
      </c>
    </row>
    <row r="21" spans="1:10" ht="15.75" customHeight="1">
      <c r="A21" s="152"/>
      <c r="B21" s="152"/>
      <c r="C21" s="152"/>
      <c r="D21" s="152" t="s">
        <v>182</v>
      </c>
      <c r="E21" s="152" t="s">
        <v>41</v>
      </c>
      <c r="F21" s="152"/>
      <c r="G21" s="152"/>
      <c r="H21" s="152"/>
      <c r="I21" s="152"/>
      <c r="J21" s="153"/>
    </row>
    <row r="22" spans="1:10" ht="143.25" customHeight="1">
      <c r="A22" s="152"/>
      <c r="B22" s="152"/>
      <c r="C22" s="152"/>
      <c r="D22" s="152"/>
      <c r="E22" s="81" t="s">
        <v>183</v>
      </c>
      <c r="F22" s="81" t="s">
        <v>350</v>
      </c>
      <c r="G22" s="81" t="s">
        <v>185</v>
      </c>
      <c r="H22" s="152"/>
      <c r="I22" s="152"/>
      <c r="J22" s="153"/>
    </row>
    <row r="23" spans="1:10" ht="15">
      <c r="A23" s="82">
        <v>1</v>
      </c>
      <c r="B23" s="81">
        <v>2</v>
      </c>
      <c r="C23" s="81">
        <v>3</v>
      </c>
      <c r="D23" s="81">
        <v>4</v>
      </c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</row>
    <row r="24" spans="1:10" ht="15">
      <c r="A24" s="82">
        <v>1</v>
      </c>
      <c r="B24" s="82" t="s">
        <v>345</v>
      </c>
      <c r="C24" s="81">
        <v>1</v>
      </c>
      <c r="D24" s="81">
        <f>E24+G24+F24</f>
        <v>19003.2</v>
      </c>
      <c r="E24" s="81">
        <v>13568</v>
      </c>
      <c r="F24" s="81">
        <v>0</v>
      </c>
      <c r="G24" s="81">
        <v>5435.2</v>
      </c>
      <c r="H24" s="81">
        <v>7528.4</v>
      </c>
      <c r="I24" s="81">
        <v>0</v>
      </c>
      <c r="J24" s="81">
        <v>318379.2</v>
      </c>
    </row>
    <row r="25" spans="1:10" ht="15">
      <c r="A25" s="82">
        <v>2</v>
      </c>
      <c r="B25" s="82" t="s">
        <v>187</v>
      </c>
      <c r="C25" s="81">
        <v>0.75</v>
      </c>
      <c r="D25" s="81">
        <f>E25+F25+G25</f>
        <v>8685.04</v>
      </c>
      <c r="E25" s="81">
        <v>5603.25</v>
      </c>
      <c r="F25" s="81"/>
      <c r="G25" s="81">
        <v>3081.79</v>
      </c>
      <c r="H25" s="81">
        <v>7500</v>
      </c>
      <c r="I25" s="81"/>
      <c r="J25" s="81">
        <v>194220.48</v>
      </c>
    </row>
    <row r="26" spans="1:10" ht="15">
      <c r="A26" s="82">
        <v>3</v>
      </c>
      <c r="B26" s="82" t="s">
        <v>188</v>
      </c>
      <c r="C26" s="81">
        <v>0.25</v>
      </c>
      <c r="D26" s="81">
        <f>E26+F26+G26</f>
        <v>2567.5</v>
      </c>
      <c r="E26" s="81">
        <v>2054</v>
      </c>
      <c r="F26" s="81">
        <v>0</v>
      </c>
      <c r="G26" s="81">
        <v>513.5</v>
      </c>
      <c r="H26" s="81">
        <v>0</v>
      </c>
      <c r="I26" s="81"/>
      <c r="J26" s="81">
        <f>D26*12</f>
        <v>30810</v>
      </c>
    </row>
    <row r="27" spans="1:11" ht="15.75" thickBot="1">
      <c r="A27" s="82">
        <v>4</v>
      </c>
      <c r="B27" s="82" t="s">
        <v>189</v>
      </c>
      <c r="C27" s="81">
        <v>4.13</v>
      </c>
      <c r="D27" s="81">
        <f>E27+G27</f>
        <v>51904.33</v>
      </c>
      <c r="E27" s="81">
        <v>33932.08</v>
      </c>
      <c r="F27" s="81">
        <v>0</v>
      </c>
      <c r="G27" s="81">
        <v>17972.25</v>
      </c>
      <c r="H27" s="81">
        <v>0</v>
      </c>
      <c r="I27" s="81"/>
      <c r="J27" s="83">
        <v>688029.96</v>
      </c>
      <c r="K27" s="84"/>
    </row>
    <row r="28" spans="1:11" ht="21.75" customHeight="1" thickBot="1">
      <c r="A28" s="82"/>
      <c r="B28" s="82" t="s">
        <v>329</v>
      </c>
      <c r="C28" s="81">
        <v>0.25</v>
      </c>
      <c r="D28" s="83">
        <f>E28+G28</f>
        <v>2334.69</v>
      </c>
      <c r="E28" s="81">
        <v>1867.75</v>
      </c>
      <c r="F28" s="81"/>
      <c r="G28" s="81">
        <v>466.94</v>
      </c>
      <c r="H28" s="81">
        <v>3500</v>
      </c>
      <c r="I28" s="81"/>
      <c r="J28" s="83">
        <v>70016.28</v>
      </c>
      <c r="K28" s="84"/>
    </row>
    <row r="29" spans="1:10" ht="15.75" thickBot="1">
      <c r="A29" s="82">
        <v>5</v>
      </c>
      <c r="B29" s="82" t="s">
        <v>190</v>
      </c>
      <c r="C29" s="81">
        <v>3.33</v>
      </c>
      <c r="D29" s="81">
        <f>E29+F29+G29</f>
        <v>33736.87</v>
      </c>
      <c r="E29" s="81">
        <v>15717.6</v>
      </c>
      <c r="F29" s="81">
        <v>17462.87</v>
      </c>
      <c r="G29" s="81">
        <v>556.4</v>
      </c>
      <c r="H29" s="81">
        <v>0</v>
      </c>
      <c r="I29" s="81"/>
      <c r="J29" s="81">
        <f>D29*12+I29</f>
        <v>404842.44000000006</v>
      </c>
    </row>
    <row r="30" spans="1:10" ht="15.75" thickBot="1">
      <c r="A30" s="82"/>
      <c r="B30" s="82" t="s">
        <v>234</v>
      </c>
      <c r="C30" s="81">
        <v>0.5</v>
      </c>
      <c r="D30" s="81">
        <f>E30+G30</f>
        <v>2596</v>
      </c>
      <c r="E30" s="81">
        <v>2360</v>
      </c>
      <c r="F30" s="81">
        <v>0</v>
      </c>
      <c r="G30" s="81">
        <v>236</v>
      </c>
      <c r="H30" s="81">
        <v>0</v>
      </c>
      <c r="I30" s="81">
        <v>0</v>
      </c>
      <c r="J30" s="81">
        <v>31152</v>
      </c>
    </row>
    <row r="31" spans="1:10" ht="15.75" customHeight="1" thickBot="1">
      <c r="A31" s="154" t="s">
        <v>191</v>
      </c>
      <c r="B31" s="154"/>
      <c r="C31" s="85">
        <f>SUM(C24:C29)</f>
        <v>9.71</v>
      </c>
      <c r="D31" s="85">
        <f>SUM(D24:D29)</f>
        <v>118231.63</v>
      </c>
      <c r="E31" s="85" t="s">
        <v>192</v>
      </c>
      <c r="F31" s="85" t="s">
        <v>192</v>
      </c>
      <c r="G31" s="85" t="s">
        <v>192</v>
      </c>
      <c r="H31" s="86" t="s">
        <v>192</v>
      </c>
      <c r="I31" s="85" t="s">
        <v>192</v>
      </c>
      <c r="J31" s="87">
        <f>J24+J25+J26+J27+J28+J29</f>
        <v>1706298.3600000003</v>
      </c>
    </row>
    <row r="32" ht="15">
      <c r="A32" s="60"/>
    </row>
    <row r="33" ht="15.75" thickBot="1">
      <c r="A33" s="60"/>
    </row>
    <row r="34" spans="1:4" ht="77.25" thickBot="1">
      <c r="A34" s="80" t="s">
        <v>35</v>
      </c>
      <c r="B34" s="88" t="s">
        <v>209</v>
      </c>
      <c r="C34" s="88" t="s">
        <v>210</v>
      </c>
      <c r="D34" s="88" t="s">
        <v>211</v>
      </c>
    </row>
    <row r="35" spans="1:4" ht="15">
      <c r="A35" s="82">
        <v>1</v>
      </c>
      <c r="B35" s="81">
        <v>2</v>
      </c>
      <c r="C35" s="81">
        <v>3</v>
      </c>
      <c r="D35" s="81">
        <v>4</v>
      </c>
    </row>
    <row r="36" spans="1:4" ht="38.25">
      <c r="A36" s="91">
        <v>1</v>
      </c>
      <c r="B36" s="85" t="s">
        <v>212</v>
      </c>
      <c r="C36" s="92" t="s">
        <v>192</v>
      </c>
      <c r="D36" s="92"/>
    </row>
    <row r="37" spans="1:4" ht="25.5" customHeight="1">
      <c r="A37" s="150" t="s">
        <v>213</v>
      </c>
      <c r="B37" s="93" t="s">
        <v>41</v>
      </c>
      <c r="C37" s="155">
        <f>J31</f>
        <v>1706298.3600000003</v>
      </c>
      <c r="D37" s="151">
        <f>C37*22%</f>
        <v>375385.6392000001</v>
      </c>
    </row>
    <row r="38" spans="1:4" ht="15">
      <c r="A38" s="150"/>
      <c r="B38" s="86" t="s">
        <v>214</v>
      </c>
      <c r="C38" s="155"/>
      <c r="D38" s="151"/>
    </row>
    <row r="39" spans="1:4" ht="15">
      <c r="A39" s="91" t="s">
        <v>215</v>
      </c>
      <c r="B39" s="94" t="s">
        <v>216</v>
      </c>
      <c r="C39" s="92"/>
      <c r="D39" s="95"/>
    </row>
    <row r="40" spans="1:4" ht="63.75">
      <c r="A40" s="91" t="s">
        <v>217</v>
      </c>
      <c r="B40" s="85" t="s">
        <v>218</v>
      </c>
      <c r="C40" s="92"/>
      <c r="D40" s="95"/>
    </row>
    <row r="41" spans="1:4" ht="38.25">
      <c r="A41" s="91">
        <v>2</v>
      </c>
      <c r="B41" s="85" t="s">
        <v>219</v>
      </c>
      <c r="C41" s="92" t="s">
        <v>192</v>
      </c>
      <c r="D41" s="95"/>
    </row>
    <row r="42" spans="1:4" ht="16.5" customHeight="1">
      <c r="A42" s="150" t="s">
        <v>220</v>
      </c>
      <c r="B42" s="96" t="s">
        <v>41</v>
      </c>
      <c r="C42" s="155">
        <f>J31</f>
        <v>1706298.3600000003</v>
      </c>
      <c r="D42" s="151">
        <f>C42*2.9%</f>
        <v>49482.652440000005</v>
      </c>
    </row>
    <row r="43" spans="1:4" ht="64.5" customHeight="1">
      <c r="A43" s="150"/>
      <c r="B43" s="85" t="s">
        <v>221</v>
      </c>
      <c r="C43" s="155"/>
      <c r="D43" s="151"/>
    </row>
    <row r="44" spans="1:4" ht="51">
      <c r="A44" s="91" t="s">
        <v>222</v>
      </c>
      <c r="B44" s="85" t="s">
        <v>223</v>
      </c>
      <c r="C44" s="92"/>
      <c r="D44" s="95"/>
    </row>
    <row r="45" spans="1:4" ht="63.75">
      <c r="A45" s="91" t="s">
        <v>224</v>
      </c>
      <c r="B45" s="85" t="s">
        <v>225</v>
      </c>
      <c r="C45" s="109">
        <f>J31</f>
        <v>1706298.3600000003</v>
      </c>
      <c r="D45" s="95">
        <f>C45*0.2%</f>
        <v>3412.596720000001</v>
      </c>
    </row>
    <row r="46" spans="1:4" ht="90">
      <c r="A46" s="91" t="s">
        <v>226</v>
      </c>
      <c r="B46" s="97" t="s">
        <v>227</v>
      </c>
      <c r="C46" s="92"/>
      <c r="D46" s="95"/>
    </row>
    <row r="47" spans="1:4" ht="90">
      <c r="A47" s="91" t="s">
        <v>228</v>
      </c>
      <c r="B47" s="97" t="s">
        <v>227</v>
      </c>
      <c r="C47" s="92"/>
      <c r="D47" s="95"/>
    </row>
    <row r="48" spans="1:4" ht="63.75">
      <c r="A48" s="91">
        <v>3</v>
      </c>
      <c r="B48" s="85" t="s">
        <v>229</v>
      </c>
      <c r="C48" s="109">
        <f>J31</f>
        <v>1706298.3600000003</v>
      </c>
      <c r="D48" s="95">
        <f>C48*5.1%</f>
        <v>87021.21636</v>
      </c>
    </row>
    <row r="49" spans="1:4" ht="15">
      <c r="A49" s="91"/>
      <c r="B49" s="89" t="s">
        <v>191</v>
      </c>
      <c r="C49" s="92" t="s">
        <v>192</v>
      </c>
      <c r="D49" s="95">
        <f>D48+D45+D42+D37</f>
        <v>515302.1047200001</v>
      </c>
    </row>
    <row r="50" ht="15">
      <c r="A50" s="79" t="s">
        <v>174</v>
      </c>
    </row>
    <row r="51" ht="109.5" customHeight="1">
      <c r="A51" s="42" t="s">
        <v>230</v>
      </c>
    </row>
    <row r="52" ht="27">
      <c r="A52" s="79" t="s">
        <v>231</v>
      </c>
    </row>
    <row r="53" ht="7.5" customHeight="1">
      <c r="A53" s="60"/>
    </row>
    <row r="54" spans="1:10" ht="15.75" customHeight="1">
      <c r="A54" s="152" t="s">
        <v>35</v>
      </c>
      <c r="B54" s="152" t="s">
        <v>176</v>
      </c>
      <c r="C54" s="152" t="s">
        <v>177</v>
      </c>
      <c r="D54" s="152" t="s">
        <v>178</v>
      </c>
      <c r="E54" s="152"/>
      <c r="F54" s="152"/>
      <c r="G54" s="152"/>
      <c r="H54" s="152" t="s">
        <v>179</v>
      </c>
      <c r="I54" s="152" t="s">
        <v>180</v>
      </c>
      <c r="J54" s="153" t="s">
        <v>181</v>
      </c>
    </row>
    <row r="55" spans="1:10" ht="15.75" customHeight="1">
      <c r="A55" s="152"/>
      <c r="B55" s="152"/>
      <c r="C55" s="152"/>
      <c r="D55" s="152" t="s">
        <v>182</v>
      </c>
      <c r="E55" s="152" t="s">
        <v>41</v>
      </c>
      <c r="F55" s="152"/>
      <c r="G55" s="152"/>
      <c r="H55" s="152"/>
      <c r="I55" s="152"/>
      <c r="J55" s="153"/>
    </row>
    <row r="56" spans="1:10" ht="178.5">
      <c r="A56" s="152"/>
      <c r="B56" s="152"/>
      <c r="C56" s="152"/>
      <c r="D56" s="152"/>
      <c r="E56" s="81" t="s">
        <v>183</v>
      </c>
      <c r="F56" s="81" t="s">
        <v>184</v>
      </c>
      <c r="G56" s="81" t="s">
        <v>185</v>
      </c>
      <c r="H56" s="152"/>
      <c r="I56" s="152"/>
      <c r="J56" s="153"/>
    </row>
    <row r="57" spans="1:11" ht="15">
      <c r="A57" s="82">
        <v>1</v>
      </c>
      <c r="B57" s="81">
        <v>2</v>
      </c>
      <c r="C57" s="81">
        <v>3</v>
      </c>
      <c r="D57" s="81">
        <v>4</v>
      </c>
      <c r="E57" s="81">
        <v>5</v>
      </c>
      <c r="F57" s="81">
        <v>6</v>
      </c>
      <c r="G57" s="81">
        <v>7</v>
      </c>
      <c r="H57" s="81">
        <v>8</v>
      </c>
      <c r="I57" s="81">
        <v>9</v>
      </c>
      <c r="J57" s="81">
        <v>10</v>
      </c>
      <c r="K57" s="98"/>
    </row>
    <row r="58" spans="1:13" ht="15">
      <c r="A58" s="82">
        <v>1</v>
      </c>
      <c r="B58" s="82" t="s">
        <v>232</v>
      </c>
      <c r="C58" s="81">
        <v>1</v>
      </c>
      <c r="D58" s="81">
        <f aca="true" t="shared" si="0" ref="D58:D69">E58+F58+G58</f>
        <v>18965.260000000002</v>
      </c>
      <c r="E58" s="81">
        <v>12229.2</v>
      </c>
      <c r="F58" s="81">
        <v>6736.06</v>
      </c>
      <c r="G58" s="81"/>
      <c r="H58" s="81"/>
      <c r="I58" s="81"/>
      <c r="J58">
        <v>224522.08</v>
      </c>
      <c r="K58">
        <v>12.646411628</v>
      </c>
      <c r="L58" s="84"/>
      <c r="M58" s="81"/>
    </row>
    <row r="59" spans="1:13" ht="15">
      <c r="A59" s="82">
        <v>2</v>
      </c>
      <c r="B59" s="82" t="s">
        <v>233</v>
      </c>
      <c r="C59" s="81">
        <v>0.5</v>
      </c>
      <c r="D59" s="81">
        <f t="shared" si="0"/>
        <v>4744.5</v>
      </c>
      <c r="E59" s="81">
        <v>3001</v>
      </c>
      <c r="F59" s="81">
        <v>1050.35</v>
      </c>
      <c r="G59" s="81">
        <v>693.15</v>
      </c>
      <c r="H59" s="81"/>
      <c r="I59" s="81"/>
      <c r="J59" s="84">
        <v>93657</v>
      </c>
      <c r="L59" s="84"/>
      <c r="M59" s="81"/>
    </row>
    <row r="60" spans="1:13" ht="6" customHeight="1">
      <c r="A60" s="82">
        <v>3</v>
      </c>
      <c r="B60" s="82"/>
      <c r="C60" s="81"/>
      <c r="D60" s="81"/>
      <c r="E60" s="81"/>
      <c r="F60" s="81"/>
      <c r="G60" s="81"/>
      <c r="H60" s="81"/>
      <c r="I60" s="102"/>
      <c r="J60" s="104"/>
      <c r="L60" s="84"/>
      <c r="M60" s="81"/>
    </row>
    <row r="61" spans="1:13" ht="15">
      <c r="A61" s="82">
        <v>4</v>
      </c>
      <c r="B61" s="82" t="s">
        <v>235</v>
      </c>
      <c r="C61" s="81">
        <v>0.25</v>
      </c>
      <c r="D61" s="81">
        <f t="shared" si="0"/>
        <v>2372.25</v>
      </c>
      <c r="E61" s="81">
        <v>1298.5</v>
      </c>
      <c r="F61" s="81">
        <v>389.55</v>
      </c>
      <c r="G61" s="81">
        <v>684.2</v>
      </c>
      <c r="H61" s="81"/>
      <c r="I61" s="102"/>
      <c r="J61" s="104">
        <v>25649</v>
      </c>
      <c r="L61" s="84"/>
      <c r="M61" s="81"/>
    </row>
    <row r="62" spans="1:13" ht="15">
      <c r="A62" s="82">
        <v>5</v>
      </c>
      <c r="B62" s="82" t="s">
        <v>236</v>
      </c>
      <c r="C62" s="81">
        <v>1</v>
      </c>
      <c r="D62" s="81">
        <f t="shared" si="0"/>
        <v>9489</v>
      </c>
      <c r="E62" s="81">
        <v>5456</v>
      </c>
      <c r="F62" s="81">
        <v>2455.2</v>
      </c>
      <c r="G62" s="81">
        <v>1577.8</v>
      </c>
      <c r="H62" s="81"/>
      <c r="I62" s="102"/>
      <c r="J62" s="104">
        <v>146890</v>
      </c>
      <c r="L62" s="84"/>
      <c r="M62" s="81"/>
    </row>
    <row r="63" spans="1:13" ht="15">
      <c r="A63" s="99"/>
      <c r="B63" s="81" t="s">
        <v>237</v>
      </c>
      <c r="C63" s="81">
        <v>0.75</v>
      </c>
      <c r="D63" s="81">
        <f t="shared" si="0"/>
        <v>7116.75</v>
      </c>
      <c r="E63" s="81">
        <v>3078.75</v>
      </c>
      <c r="F63" s="83">
        <v>123.15</v>
      </c>
      <c r="G63" s="81">
        <v>3914.85</v>
      </c>
      <c r="H63" s="83"/>
      <c r="I63" s="102"/>
      <c r="J63" s="104">
        <v>91167</v>
      </c>
      <c r="L63" s="84"/>
      <c r="M63" s="83"/>
    </row>
    <row r="64" spans="1:13" ht="15">
      <c r="A64" s="99">
        <v>6</v>
      </c>
      <c r="B64" s="81" t="s">
        <v>238</v>
      </c>
      <c r="C64" s="81">
        <v>1.5</v>
      </c>
      <c r="D64" s="81">
        <f t="shared" si="0"/>
        <v>13978.6</v>
      </c>
      <c r="E64" s="81">
        <v>6398.5</v>
      </c>
      <c r="F64" s="81">
        <v>266.1</v>
      </c>
      <c r="G64" s="81">
        <v>7314</v>
      </c>
      <c r="H64" s="81"/>
      <c r="I64" s="102"/>
      <c r="J64" s="104">
        <v>140350</v>
      </c>
      <c r="L64" s="84"/>
      <c r="M64" s="81"/>
    </row>
    <row r="65" spans="1:13" ht="15">
      <c r="A65" s="99">
        <v>7</v>
      </c>
      <c r="B65" s="81" t="s">
        <v>239</v>
      </c>
      <c r="C65" s="81">
        <v>0.5</v>
      </c>
      <c r="D65" s="81">
        <f t="shared" si="0"/>
        <v>6520.5</v>
      </c>
      <c r="E65" s="81">
        <v>2052</v>
      </c>
      <c r="F65" s="81">
        <v>1776.5</v>
      </c>
      <c r="G65" s="81">
        <v>2692</v>
      </c>
      <c r="H65" s="81"/>
      <c r="I65" s="102"/>
      <c r="J65" s="104">
        <v>70673</v>
      </c>
      <c r="L65" s="84"/>
      <c r="M65" s="81"/>
    </row>
    <row r="66" spans="1:13" ht="15">
      <c r="A66" s="99">
        <v>8</v>
      </c>
      <c r="B66" s="81" t="s">
        <v>240</v>
      </c>
      <c r="C66" s="81">
        <v>2.3</v>
      </c>
      <c r="D66" s="81">
        <f t="shared" si="0"/>
        <v>21824.7</v>
      </c>
      <c r="E66" s="81">
        <v>8924</v>
      </c>
      <c r="F66" s="81">
        <v>2082.26</v>
      </c>
      <c r="G66" s="81">
        <v>10818.44</v>
      </c>
      <c r="H66" s="81"/>
      <c r="I66" s="102"/>
      <c r="J66" s="104">
        <v>274597</v>
      </c>
      <c r="L66" s="84"/>
      <c r="M66" s="81"/>
    </row>
    <row r="67" spans="1:13" ht="25.5">
      <c r="A67" s="99">
        <v>9</v>
      </c>
      <c r="B67" s="81" t="s">
        <v>241</v>
      </c>
      <c r="C67" s="81">
        <v>0.375</v>
      </c>
      <c r="D67" s="81">
        <f t="shared" si="0"/>
        <v>2812.51</v>
      </c>
      <c r="E67" s="81">
        <v>1480.13</v>
      </c>
      <c r="F67" s="81">
        <v>1332.38</v>
      </c>
      <c r="G67" s="81"/>
      <c r="H67" s="81"/>
      <c r="I67" s="102"/>
      <c r="J67" s="104">
        <v>45568.16</v>
      </c>
      <c r="L67" s="84"/>
      <c r="M67" s="81"/>
    </row>
    <row r="68" spans="1:13" ht="15">
      <c r="A68" s="99">
        <v>10</v>
      </c>
      <c r="B68" s="81" t="s">
        <v>242</v>
      </c>
      <c r="C68" s="81">
        <v>0.25</v>
      </c>
      <c r="D68" s="81">
        <f t="shared" si="0"/>
        <v>2372.25</v>
      </c>
      <c r="E68" s="81">
        <v>1153.25</v>
      </c>
      <c r="F68" s="81">
        <v>0</v>
      </c>
      <c r="G68" s="81">
        <v>1219</v>
      </c>
      <c r="H68" s="81"/>
      <c r="I68" s="102"/>
      <c r="J68" s="104">
        <f>D68*8</f>
        <v>18978</v>
      </c>
      <c r="L68" s="84"/>
      <c r="M68" s="81"/>
    </row>
    <row r="69" spans="1:13" ht="15">
      <c r="A69" s="99">
        <v>11</v>
      </c>
      <c r="B69" s="81" t="s">
        <v>243</v>
      </c>
      <c r="C69" s="81">
        <v>1.5</v>
      </c>
      <c r="D69" s="81">
        <f t="shared" si="0"/>
        <v>11429</v>
      </c>
      <c r="E69" s="81">
        <v>5820</v>
      </c>
      <c r="F69" s="81"/>
      <c r="G69" s="81">
        <v>5609</v>
      </c>
      <c r="H69" s="81"/>
      <c r="I69" s="102"/>
      <c r="J69" s="104">
        <v>141573</v>
      </c>
      <c r="L69" s="84"/>
      <c r="M69" s="81"/>
    </row>
    <row r="70" spans="1:13" ht="15.75" customHeight="1" thickBot="1">
      <c r="A70" s="154" t="s">
        <v>191</v>
      </c>
      <c r="B70" s="154"/>
      <c r="C70" s="85">
        <f>C69+C68+C67+C66+C65+C64+C63+C62+C61+C60+C59+C58</f>
        <v>9.925</v>
      </c>
      <c r="D70" s="85">
        <f>SUM(D58:D69)</f>
        <v>101625.31999999999</v>
      </c>
      <c r="E70" s="85" t="s">
        <v>192</v>
      </c>
      <c r="F70" s="85">
        <f>SUM(F58:F69)</f>
        <v>16211.55</v>
      </c>
      <c r="G70" s="85"/>
      <c r="H70" s="86"/>
      <c r="I70" s="103" t="s">
        <v>192</v>
      </c>
      <c r="J70" s="104">
        <f>J69+J68+J67+J66+J65+J64+J63+J62++J61+J59+J58</f>
        <v>1273624.2400000002</v>
      </c>
      <c r="L70" s="84"/>
      <c r="M70" s="86"/>
    </row>
    <row r="71" spans="1:4" ht="77.25" thickBot="1">
      <c r="A71" s="80" t="s">
        <v>35</v>
      </c>
      <c r="B71" s="88" t="s">
        <v>209</v>
      </c>
      <c r="C71" s="88" t="s">
        <v>210</v>
      </c>
      <c r="D71" s="88" t="s">
        <v>211</v>
      </c>
    </row>
    <row r="72" spans="1:4" ht="15">
      <c r="A72" s="82">
        <v>1</v>
      </c>
      <c r="B72" s="81">
        <v>2</v>
      </c>
      <c r="C72" s="81">
        <v>3</v>
      </c>
      <c r="D72" s="81">
        <v>4</v>
      </c>
    </row>
    <row r="73" spans="1:4" ht="38.25">
      <c r="A73" s="91">
        <v>1</v>
      </c>
      <c r="B73" s="85" t="s">
        <v>212</v>
      </c>
      <c r="C73" s="92" t="s">
        <v>192</v>
      </c>
      <c r="D73" s="92"/>
    </row>
    <row r="74" spans="1:4" ht="25.5" customHeight="1">
      <c r="A74" s="150" t="s">
        <v>213</v>
      </c>
      <c r="B74" s="93" t="s">
        <v>41</v>
      </c>
      <c r="C74" s="151">
        <f>J70</f>
        <v>1273624.2400000002</v>
      </c>
      <c r="D74" s="151">
        <f>C74*22%</f>
        <v>280197.33280000003</v>
      </c>
    </row>
    <row r="75" spans="1:4" ht="15">
      <c r="A75" s="150"/>
      <c r="B75" s="86" t="s">
        <v>214</v>
      </c>
      <c r="C75" s="151"/>
      <c r="D75" s="151"/>
    </row>
    <row r="76" spans="1:4" ht="15">
      <c r="A76" s="91" t="s">
        <v>215</v>
      </c>
      <c r="B76" s="94" t="s">
        <v>216</v>
      </c>
      <c r="C76" s="92"/>
      <c r="D76" s="95"/>
    </row>
    <row r="77" spans="1:4" ht="63.75">
      <c r="A77" s="91" t="s">
        <v>217</v>
      </c>
      <c r="B77" s="85" t="s">
        <v>218</v>
      </c>
      <c r="C77" s="92"/>
      <c r="D77" s="95"/>
    </row>
    <row r="78" spans="1:4" ht="38.25">
      <c r="A78" s="91">
        <v>2</v>
      </c>
      <c r="B78" s="85" t="s">
        <v>219</v>
      </c>
      <c r="C78" s="92" t="s">
        <v>192</v>
      </c>
      <c r="D78" s="95"/>
    </row>
    <row r="79" spans="1:4" ht="17.25" customHeight="1">
      <c r="A79" s="150" t="s">
        <v>220</v>
      </c>
      <c r="B79" s="96" t="s">
        <v>41</v>
      </c>
      <c r="C79" s="151">
        <f>J70</f>
        <v>1273624.2400000002</v>
      </c>
      <c r="D79" s="151">
        <f>C79*2.9%</f>
        <v>36935.102960000004</v>
      </c>
    </row>
    <row r="80" spans="1:5" ht="67.5" customHeight="1">
      <c r="A80" s="150"/>
      <c r="B80" s="85" t="s">
        <v>221</v>
      </c>
      <c r="C80" s="151"/>
      <c r="D80" s="151"/>
      <c r="E80">
        <v>32815.44</v>
      </c>
    </row>
    <row r="81" spans="1:4" ht="51">
      <c r="A81" s="91" t="s">
        <v>222</v>
      </c>
      <c r="B81" s="85" t="s">
        <v>223</v>
      </c>
      <c r="C81" s="92"/>
      <c r="D81" s="95"/>
    </row>
    <row r="82" spans="1:4" ht="71.25" customHeight="1">
      <c r="A82" s="91" t="s">
        <v>224</v>
      </c>
      <c r="B82" s="85" t="s">
        <v>225</v>
      </c>
      <c r="C82" s="95">
        <f>J70</f>
        <v>1273624.2400000002</v>
      </c>
      <c r="D82" s="95">
        <f>C82*0.2%</f>
        <v>2547.2484800000007</v>
      </c>
    </row>
    <row r="83" spans="1:4" ht="90">
      <c r="A83" s="91" t="s">
        <v>226</v>
      </c>
      <c r="B83" s="97" t="s">
        <v>227</v>
      </c>
      <c r="C83" s="92"/>
      <c r="D83" s="95"/>
    </row>
    <row r="84" spans="1:4" ht="90">
      <c r="A84" s="91" t="s">
        <v>228</v>
      </c>
      <c r="B84" s="97" t="s">
        <v>227</v>
      </c>
      <c r="C84" s="92"/>
      <c r="D84" s="95"/>
    </row>
    <row r="85" spans="1:4" ht="63.75">
      <c r="A85" s="91">
        <v>3</v>
      </c>
      <c r="B85" s="85" t="s">
        <v>229</v>
      </c>
      <c r="C85" s="95">
        <f>J70</f>
        <v>1273624.2400000002</v>
      </c>
      <c r="D85" s="95">
        <v>64996</v>
      </c>
    </row>
    <row r="86" spans="1:4" ht="15">
      <c r="A86" s="91"/>
      <c r="B86" s="89" t="s">
        <v>191</v>
      </c>
      <c r="C86" s="92" t="s">
        <v>192</v>
      </c>
      <c r="D86" s="95">
        <f>D85+D79+D82+D74</f>
        <v>384675.68424000003</v>
      </c>
    </row>
    <row r="87" ht="15">
      <c r="A87" s="79" t="s">
        <v>244</v>
      </c>
    </row>
    <row r="88" ht="40.5">
      <c r="A88" s="79" t="s">
        <v>245</v>
      </c>
    </row>
    <row r="89" ht="40.5">
      <c r="A89" s="79" t="s">
        <v>246</v>
      </c>
    </row>
    <row r="90" ht="27">
      <c r="A90" s="79" t="s">
        <v>247</v>
      </c>
    </row>
    <row r="91" ht="27">
      <c r="A91" s="79" t="s">
        <v>248</v>
      </c>
    </row>
    <row r="92" ht="27">
      <c r="A92" s="79" t="s">
        <v>249</v>
      </c>
    </row>
    <row r="93" ht="27">
      <c r="A93" s="79" t="s">
        <v>250</v>
      </c>
    </row>
    <row r="94" ht="38.25" customHeight="1">
      <c r="A94" s="79" t="s">
        <v>251</v>
      </c>
    </row>
    <row r="95" ht="27">
      <c r="A95" s="79" t="s">
        <v>252</v>
      </c>
    </row>
    <row r="96" ht="7.5" customHeight="1">
      <c r="A96" s="79"/>
    </row>
    <row r="97" ht="36" customHeight="1">
      <c r="A97" s="79" t="s">
        <v>253</v>
      </c>
    </row>
    <row r="98" ht="41.25" customHeight="1">
      <c r="A98" s="79" t="s">
        <v>254</v>
      </c>
    </row>
    <row r="99" ht="15">
      <c r="A99" s="60"/>
    </row>
    <row r="100" ht="2.25" customHeight="1">
      <c r="A100" s="60"/>
    </row>
    <row r="101" ht="15.75" thickBot="1">
      <c r="A101" s="60"/>
    </row>
    <row r="102" spans="1:5" ht="102.75" customHeight="1">
      <c r="A102" s="80" t="s">
        <v>35</v>
      </c>
      <c r="B102" s="88" t="s">
        <v>195</v>
      </c>
      <c r="C102" s="88" t="s">
        <v>260</v>
      </c>
      <c r="D102" s="88" t="s">
        <v>261</v>
      </c>
      <c r="E102" s="88" t="s">
        <v>262</v>
      </c>
    </row>
    <row r="103" spans="1:5" ht="15">
      <c r="A103" s="82">
        <v>1</v>
      </c>
      <c r="B103" s="81">
        <v>2</v>
      </c>
      <c r="C103" s="81">
        <v>3</v>
      </c>
      <c r="D103" s="81">
        <v>4</v>
      </c>
      <c r="E103" s="81">
        <v>5</v>
      </c>
    </row>
    <row r="104" spans="1:5" ht="15">
      <c r="A104" s="82">
        <v>1</v>
      </c>
      <c r="B104" s="81" t="s">
        <v>263</v>
      </c>
      <c r="C104" s="81">
        <v>1.5</v>
      </c>
      <c r="D104" s="81"/>
      <c r="E104" s="81">
        <v>6000</v>
      </c>
    </row>
    <row r="105" spans="1:5" ht="15">
      <c r="A105" s="82">
        <v>2</v>
      </c>
      <c r="B105" s="81" t="s">
        <v>264</v>
      </c>
      <c r="C105" s="81"/>
      <c r="D105" s="81"/>
      <c r="E105" s="81">
        <v>4000</v>
      </c>
    </row>
    <row r="106" spans="1:5" ht="15">
      <c r="A106" s="82"/>
      <c r="B106" s="89" t="s">
        <v>265</v>
      </c>
      <c r="C106" s="81"/>
      <c r="D106" s="81"/>
      <c r="E106" s="81">
        <v>0</v>
      </c>
    </row>
    <row r="107" spans="1:5" ht="15.75" thickBot="1">
      <c r="A107" s="60"/>
      <c r="B107" s="89" t="s">
        <v>191</v>
      </c>
      <c r="C107" s="81"/>
      <c r="D107" s="81" t="s">
        <v>192</v>
      </c>
      <c r="E107" s="81">
        <f>E104+E105+E106</f>
        <v>10000</v>
      </c>
    </row>
    <row r="108" ht="40.5">
      <c r="A108" s="90" t="s">
        <v>271</v>
      </c>
    </row>
    <row r="109" ht="3" customHeight="1">
      <c r="A109" s="79"/>
    </row>
    <row r="110" ht="15">
      <c r="A110" s="79" t="s">
        <v>272</v>
      </c>
    </row>
    <row r="111" ht="27">
      <c r="A111" s="79" t="s">
        <v>273</v>
      </c>
    </row>
    <row r="112" ht="6" customHeight="1">
      <c r="A112" s="79"/>
    </row>
    <row r="113" ht="27">
      <c r="A113" s="79" t="s">
        <v>274</v>
      </c>
    </row>
    <row r="114" ht="15">
      <c r="A114" s="60"/>
    </row>
    <row r="115" spans="1:6" ht="63.75">
      <c r="A115" s="80" t="s">
        <v>35</v>
      </c>
      <c r="B115" s="88" t="s">
        <v>195</v>
      </c>
      <c r="C115" s="88" t="s">
        <v>275</v>
      </c>
      <c r="D115" s="88" t="s">
        <v>276</v>
      </c>
      <c r="E115" s="88" t="s">
        <v>277</v>
      </c>
      <c r="F115" s="88" t="s">
        <v>199</v>
      </c>
    </row>
    <row r="116" spans="1:6" ht="15">
      <c r="A116" s="82">
        <v>1</v>
      </c>
      <c r="B116" s="81">
        <v>2</v>
      </c>
      <c r="C116" s="81">
        <v>3</v>
      </c>
      <c r="D116" s="81">
        <v>4</v>
      </c>
      <c r="E116" s="81">
        <v>5</v>
      </c>
      <c r="F116" s="81">
        <v>6</v>
      </c>
    </row>
    <row r="117" spans="1:6" ht="15">
      <c r="A117" s="82">
        <v>1</v>
      </c>
      <c r="B117" s="81" t="s">
        <v>278</v>
      </c>
      <c r="C117" s="81">
        <v>1</v>
      </c>
      <c r="D117" s="81">
        <v>12</v>
      </c>
      <c r="E117" s="81">
        <v>5522.4</v>
      </c>
      <c r="F117" s="81">
        <f>E117*D117</f>
        <v>66268.79999999999</v>
      </c>
    </row>
    <row r="118" spans="1:6" ht="15">
      <c r="A118" s="82">
        <v>2</v>
      </c>
      <c r="B118" s="81" t="s">
        <v>279</v>
      </c>
      <c r="C118" s="81">
        <v>1</v>
      </c>
      <c r="D118" s="81">
        <v>12</v>
      </c>
      <c r="E118" s="81">
        <v>552.6</v>
      </c>
      <c r="F118" s="81">
        <f>E118*D118</f>
        <v>6631.200000000001</v>
      </c>
    </row>
    <row r="119" spans="1:6" ht="15">
      <c r="A119" s="82"/>
      <c r="B119" s="89" t="s">
        <v>191</v>
      </c>
      <c r="C119" s="81" t="s">
        <v>192</v>
      </c>
      <c r="D119" s="81" t="s">
        <v>192</v>
      </c>
      <c r="E119" s="81" t="s">
        <v>192</v>
      </c>
      <c r="F119" s="81">
        <f>F117+F118</f>
        <v>72899.99999999999</v>
      </c>
    </row>
    <row r="120" ht="6.75" customHeight="1">
      <c r="A120" s="60"/>
    </row>
    <row r="121" ht="15.75" thickBot="1">
      <c r="A121" s="100"/>
    </row>
    <row r="122" spans="1:6" ht="63.75">
      <c r="A122" s="80" t="s">
        <v>35</v>
      </c>
      <c r="B122" s="88" t="s">
        <v>36</v>
      </c>
      <c r="C122" s="88" t="s">
        <v>288</v>
      </c>
      <c r="D122" s="88" t="s">
        <v>289</v>
      </c>
      <c r="E122" s="88" t="s">
        <v>290</v>
      </c>
      <c r="F122" s="88" t="s">
        <v>291</v>
      </c>
    </row>
    <row r="123" spans="1:6" ht="15">
      <c r="A123" s="82">
        <v>1</v>
      </c>
      <c r="B123" s="81">
        <v>2</v>
      </c>
      <c r="C123" s="81">
        <v>4</v>
      </c>
      <c r="D123" s="81">
        <v>5</v>
      </c>
      <c r="E123" s="81">
        <v>6</v>
      </c>
      <c r="F123" s="81">
        <v>6</v>
      </c>
    </row>
    <row r="124" spans="1:6" ht="25.5">
      <c r="A124" s="82">
        <v>1</v>
      </c>
      <c r="B124" s="81" t="s">
        <v>292</v>
      </c>
      <c r="C124" s="81" t="s">
        <v>293</v>
      </c>
      <c r="D124" s="81"/>
      <c r="E124" s="81"/>
      <c r="F124" s="81">
        <v>141300</v>
      </c>
    </row>
    <row r="125" spans="1:6" ht="15">
      <c r="A125" s="82">
        <v>2</v>
      </c>
      <c r="B125" s="81" t="s">
        <v>294</v>
      </c>
      <c r="C125" s="81" t="s">
        <v>295</v>
      </c>
      <c r="D125" s="81"/>
      <c r="E125" s="81"/>
      <c r="F125" s="81">
        <v>206100</v>
      </c>
    </row>
    <row r="126" spans="1:6" ht="15">
      <c r="A126" s="82">
        <v>3</v>
      </c>
      <c r="B126" s="81" t="s">
        <v>296</v>
      </c>
      <c r="C126" s="81" t="s">
        <v>297</v>
      </c>
      <c r="D126" s="81">
        <v>292.31</v>
      </c>
      <c r="E126" s="81"/>
      <c r="F126" s="81">
        <v>45379</v>
      </c>
    </row>
    <row r="127" spans="1:6" ht="14.25" customHeight="1" thickBot="1">
      <c r="A127" s="82"/>
      <c r="B127" s="89" t="s">
        <v>191</v>
      </c>
      <c r="C127" s="81" t="s">
        <v>192</v>
      </c>
      <c r="D127" s="81" t="s">
        <v>192</v>
      </c>
      <c r="E127" s="81" t="s">
        <v>192</v>
      </c>
      <c r="F127" s="81">
        <f>F124+F125+F126</f>
        <v>392779</v>
      </c>
    </row>
    <row r="128" ht="15.75" thickBot="1">
      <c r="A128" s="60"/>
    </row>
    <row r="129" spans="1:5" ht="51">
      <c r="A129" s="80" t="s">
        <v>35</v>
      </c>
      <c r="B129" s="88" t="s">
        <v>195</v>
      </c>
      <c r="C129" s="88" t="s">
        <v>304</v>
      </c>
      <c r="D129" s="88" t="s">
        <v>305</v>
      </c>
      <c r="E129" s="88" t="s">
        <v>306</v>
      </c>
    </row>
    <row r="130" spans="1:5" ht="15">
      <c r="A130" s="82">
        <v>1</v>
      </c>
      <c r="B130" s="81">
        <v>2</v>
      </c>
      <c r="C130" s="81">
        <v>3</v>
      </c>
      <c r="D130" s="81">
        <v>4</v>
      </c>
      <c r="E130" s="81">
        <v>5</v>
      </c>
    </row>
    <row r="131" spans="1:5" ht="15">
      <c r="A131" s="82"/>
      <c r="B131" s="81" t="s">
        <v>307</v>
      </c>
      <c r="C131" s="81"/>
      <c r="D131" s="81">
        <v>12</v>
      </c>
      <c r="E131" s="81">
        <v>3300</v>
      </c>
    </row>
    <row r="132" spans="1:5" ht="25.5">
      <c r="A132" s="82">
        <v>1</v>
      </c>
      <c r="B132" s="81" t="s">
        <v>308</v>
      </c>
      <c r="C132" s="81"/>
      <c r="D132" s="81">
        <v>5</v>
      </c>
      <c r="E132" s="81">
        <v>13500</v>
      </c>
    </row>
    <row r="133" spans="1:5" ht="15">
      <c r="A133" s="82">
        <v>2</v>
      </c>
      <c r="B133" s="81" t="s">
        <v>309</v>
      </c>
      <c r="C133" s="81"/>
      <c r="D133" s="81">
        <v>3</v>
      </c>
      <c r="E133" s="81">
        <v>5310</v>
      </c>
    </row>
    <row r="134" spans="1:5" ht="15">
      <c r="A134" s="82">
        <v>3</v>
      </c>
      <c r="B134" s="81" t="s">
        <v>310</v>
      </c>
      <c r="C134" s="81"/>
      <c r="D134" s="81">
        <v>5</v>
      </c>
      <c r="E134" s="81">
        <v>68292</v>
      </c>
    </row>
    <row r="135" spans="1:5" ht="15">
      <c r="A135" s="82">
        <v>4</v>
      </c>
      <c r="B135" s="81" t="s">
        <v>311</v>
      </c>
      <c r="C135" s="81"/>
      <c r="D135" s="81">
        <v>10</v>
      </c>
      <c r="E135" s="81">
        <v>5000</v>
      </c>
    </row>
    <row r="136" spans="1:5" ht="25.5">
      <c r="A136" s="82">
        <v>5</v>
      </c>
      <c r="B136" s="81" t="s">
        <v>312</v>
      </c>
      <c r="C136" s="81"/>
      <c r="D136" s="81">
        <v>4</v>
      </c>
      <c r="E136" s="81">
        <v>0</v>
      </c>
    </row>
    <row r="137" spans="1:5" ht="15.75" thickBot="1">
      <c r="A137" s="82">
        <v>6</v>
      </c>
      <c r="B137" s="81" t="s">
        <v>313</v>
      </c>
      <c r="C137" s="81"/>
      <c r="D137" s="81">
        <v>2</v>
      </c>
      <c r="E137" s="81">
        <v>0</v>
      </c>
    </row>
    <row r="138" spans="1:5" ht="26.25" thickBot="1">
      <c r="A138" s="82"/>
      <c r="B138" s="81" t="s">
        <v>330</v>
      </c>
      <c r="C138" s="81"/>
      <c r="D138" s="81">
        <v>2</v>
      </c>
      <c r="E138" s="81">
        <v>6364</v>
      </c>
    </row>
    <row r="139" spans="1:5" ht="15.75" thickBot="1">
      <c r="A139" s="82"/>
      <c r="B139" s="81" t="s">
        <v>331</v>
      </c>
      <c r="C139" s="81"/>
      <c r="D139" s="81">
        <v>1</v>
      </c>
      <c r="E139" s="81">
        <v>4130</v>
      </c>
    </row>
    <row r="140" spans="1:5" ht="15.75" thickBot="1">
      <c r="A140" s="82"/>
      <c r="B140" s="81" t="s">
        <v>332</v>
      </c>
      <c r="C140" s="81"/>
      <c r="D140" s="81">
        <v>1</v>
      </c>
      <c r="E140" s="81">
        <v>4725</v>
      </c>
    </row>
    <row r="141" spans="1:5" ht="15.75" thickBot="1">
      <c r="A141" s="82"/>
      <c r="B141" s="81" t="s">
        <v>333</v>
      </c>
      <c r="C141" s="81"/>
      <c r="D141" s="81">
        <v>2</v>
      </c>
      <c r="E141" s="81">
        <v>5000</v>
      </c>
    </row>
    <row r="142" spans="1:5" ht="15.75" thickBot="1">
      <c r="A142" s="82"/>
      <c r="B142" s="81" t="s">
        <v>351</v>
      </c>
      <c r="C142" s="81"/>
      <c r="D142" s="81">
        <v>2</v>
      </c>
      <c r="E142" s="81">
        <v>17500</v>
      </c>
    </row>
    <row r="143" spans="1:5" ht="15.75" thickBot="1">
      <c r="A143" s="82"/>
      <c r="B143" s="81" t="s">
        <v>352</v>
      </c>
      <c r="C143" s="81"/>
      <c r="D143" s="81">
        <v>4</v>
      </c>
      <c r="E143" s="81">
        <v>18000</v>
      </c>
    </row>
    <row r="144" spans="1:5" ht="15.75" thickBot="1">
      <c r="A144" s="82"/>
      <c r="B144" s="89" t="s">
        <v>191</v>
      </c>
      <c r="C144" s="81" t="s">
        <v>192</v>
      </c>
      <c r="D144" s="81" t="s">
        <v>192</v>
      </c>
      <c r="E144" s="81">
        <f>E143+E142+E141+E140+E139+E138+E137+E136+E135+E134+E133+E132+E131</f>
        <v>151121</v>
      </c>
    </row>
    <row r="145" ht="27">
      <c r="A145" s="79" t="s">
        <v>314</v>
      </c>
    </row>
    <row r="146" ht="15">
      <c r="A146" s="60"/>
    </row>
    <row r="147" spans="1:4" ht="25.5">
      <c r="A147" s="80" t="s">
        <v>35</v>
      </c>
      <c r="B147" s="88" t="s">
        <v>195</v>
      </c>
      <c r="C147" s="88" t="s">
        <v>315</v>
      </c>
      <c r="D147" s="88" t="s">
        <v>316</v>
      </c>
    </row>
    <row r="148" spans="1:4" ht="15">
      <c r="A148" s="82">
        <v>1</v>
      </c>
      <c r="B148" s="81">
        <v>2</v>
      </c>
      <c r="C148" s="81">
        <v>3</v>
      </c>
      <c r="D148" s="81">
        <v>4</v>
      </c>
    </row>
    <row r="149" spans="1:4" ht="15">
      <c r="A149" s="82"/>
      <c r="B149" s="81" t="s">
        <v>317</v>
      </c>
      <c r="C149" s="81">
        <v>1</v>
      </c>
      <c r="D149" s="81">
        <v>16700</v>
      </c>
    </row>
    <row r="150" spans="1:4" ht="15.75" thickBot="1">
      <c r="A150" s="82"/>
      <c r="B150" s="81" t="s">
        <v>318</v>
      </c>
      <c r="C150" s="81">
        <v>1</v>
      </c>
      <c r="D150" s="81">
        <v>20200</v>
      </c>
    </row>
    <row r="151" spans="1:4" ht="26.25" thickBot="1">
      <c r="A151" s="82" t="s">
        <v>104</v>
      </c>
      <c r="B151" s="81" t="s">
        <v>341</v>
      </c>
      <c r="C151" s="81"/>
      <c r="D151" s="81">
        <v>20000</v>
      </c>
    </row>
    <row r="152" spans="1:4" ht="26.25" customHeight="1" thickBot="1">
      <c r="A152" s="82"/>
      <c r="B152" s="81" t="s">
        <v>336</v>
      </c>
      <c r="C152" s="81">
        <v>1</v>
      </c>
      <c r="D152" s="81">
        <v>4800</v>
      </c>
    </row>
    <row r="153" spans="1:4" ht="15.75" thickBot="1">
      <c r="A153" s="82"/>
      <c r="B153" s="81" t="s">
        <v>334</v>
      </c>
      <c r="C153" s="81">
        <v>5</v>
      </c>
      <c r="D153" s="81">
        <v>30900</v>
      </c>
    </row>
    <row r="154" spans="1:4" ht="15" customHeight="1" thickBot="1">
      <c r="A154" s="82"/>
      <c r="B154" s="81" t="s">
        <v>353</v>
      </c>
      <c r="C154" s="81">
        <v>18</v>
      </c>
      <c r="D154" s="81">
        <v>10000</v>
      </c>
    </row>
    <row r="155" spans="1:4" ht="15.75" thickBot="1">
      <c r="A155" s="82"/>
      <c r="B155" s="81" t="s">
        <v>335</v>
      </c>
      <c r="C155" s="81">
        <v>2</v>
      </c>
      <c r="D155" s="81">
        <v>7000</v>
      </c>
    </row>
    <row r="156" spans="1:4" ht="27" customHeight="1" thickBot="1">
      <c r="A156" s="82"/>
      <c r="B156" s="81" t="s">
        <v>354</v>
      </c>
      <c r="C156" s="81">
        <v>2</v>
      </c>
      <c r="D156" s="81">
        <v>0</v>
      </c>
    </row>
    <row r="157" spans="1:4" ht="15.75" thickBot="1">
      <c r="A157" s="82"/>
      <c r="B157" s="89" t="s">
        <v>191</v>
      </c>
      <c r="C157" s="81" t="s">
        <v>192</v>
      </c>
      <c r="D157" s="81">
        <f>D156+D155+D154+D153+D152+D151+D150+D149</f>
        <v>109600</v>
      </c>
    </row>
    <row r="158" ht="9.75" customHeight="1">
      <c r="A158" s="60"/>
    </row>
    <row r="159" ht="27">
      <c r="A159" s="79" t="s">
        <v>319</v>
      </c>
    </row>
    <row r="160" ht="27">
      <c r="A160" s="79" t="s">
        <v>320</v>
      </c>
    </row>
    <row r="161" ht="8.25" customHeight="1">
      <c r="A161" s="60"/>
    </row>
    <row r="162" spans="1:5" ht="38.25">
      <c r="A162" s="80" t="s">
        <v>35</v>
      </c>
      <c r="B162" s="88" t="s">
        <v>195</v>
      </c>
      <c r="C162" s="88" t="s">
        <v>299</v>
      </c>
      <c r="D162" s="88" t="s">
        <v>321</v>
      </c>
      <c r="E162" s="88" t="s">
        <v>322</v>
      </c>
    </row>
    <row r="163" spans="1:5" ht="15">
      <c r="A163" s="82"/>
      <c r="B163" s="81">
        <v>1</v>
      </c>
      <c r="C163" s="81">
        <v>2</v>
      </c>
      <c r="D163" s="81">
        <v>3</v>
      </c>
      <c r="E163" s="81">
        <v>4</v>
      </c>
    </row>
    <row r="164" spans="1:5" ht="15">
      <c r="A164" s="82" t="s">
        <v>323</v>
      </c>
      <c r="B164" s="81" t="s">
        <v>324</v>
      </c>
      <c r="C164" s="81">
        <v>1</v>
      </c>
      <c r="D164" s="83">
        <v>100000</v>
      </c>
      <c r="E164" s="83">
        <v>100000</v>
      </c>
    </row>
    <row r="165" spans="1:5" ht="15.75" thickBot="1">
      <c r="A165" s="82" t="s">
        <v>355</v>
      </c>
      <c r="B165" s="81" t="s">
        <v>324</v>
      </c>
      <c r="C165" s="81">
        <v>0</v>
      </c>
      <c r="D165" s="81">
        <v>8800</v>
      </c>
      <c r="E165" s="81">
        <v>8800</v>
      </c>
    </row>
    <row r="166" spans="1:5" ht="26.25" thickBot="1">
      <c r="A166" s="82" t="s">
        <v>338</v>
      </c>
      <c r="B166" s="81" t="s">
        <v>337</v>
      </c>
      <c r="C166" s="81"/>
      <c r="D166" s="81"/>
      <c r="E166" s="105">
        <v>645500</v>
      </c>
    </row>
    <row r="167" spans="1:5" ht="15.75" thickBot="1">
      <c r="A167" s="82" t="s">
        <v>340</v>
      </c>
      <c r="B167" s="81" t="s">
        <v>105</v>
      </c>
      <c r="C167" s="81">
        <v>1</v>
      </c>
      <c r="D167" s="81"/>
      <c r="E167" s="81">
        <v>0</v>
      </c>
    </row>
    <row r="168" spans="1:5" ht="15.75" thickBot="1">
      <c r="A168" s="82"/>
      <c r="B168" s="89" t="s">
        <v>191</v>
      </c>
      <c r="C168" s="81"/>
      <c r="D168" s="81" t="s">
        <v>192</v>
      </c>
      <c r="E168" s="83">
        <f>E164+E165+E166</f>
        <v>754300</v>
      </c>
    </row>
    <row r="169" ht="7.5" customHeight="1">
      <c r="A169" s="77"/>
    </row>
    <row r="170" spans="1:5" ht="13.5" customHeight="1">
      <c r="A170" s="77"/>
      <c r="E170" s="84">
        <f>E168+D157+E144+F127+F119+E107</f>
        <v>1490700</v>
      </c>
    </row>
    <row r="171" spans="1:6" ht="13.5" customHeight="1">
      <c r="A171" s="60" t="s">
        <v>153</v>
      </c>
      <c r="B171" s="101"/>
      <c r="C171" s="101"/>
      <c r="D171" s="101"/>
      <c r="E171" s="101"/>
      <c r="F171" s="101"/>
    </row>
    <row r="172" spans="1:6" ht="15">
      <c r="A172" s="60" t="s">
        <v>154</v>
      </c>
      <c r="B172" s="101"/>
      <c r="C172" s="101"/>
      <c r="D172" s="101"/>
      <c r="E172" s="101"/>
      <c r="F172" s="101"/>
    </row>
    <row r="173" spans="1:6" ht="15">
      <c r="A173" s="60" t="s">
        <v>155</v>
      </c>
      <c r="B173" s="101"/>
      <c r="C173" s="101"/>
      <c r="D173" s="147" t="s">
        <v>166</v>
      </c>
      <c r="E173" s="147"/>
      <c r="F173" s="147"/>
    </row>
    <row r="174" spans="1:6" ht="15">
      <c r="A174" s="60"/>
      <c r="B174" s="148" t="s">
        <v>157</v>
      </c>
      <c r="C174" s="148"/>
      <c r="D174" s="148"/>
      <c r="E174" s="149" t="s">
        <v>158</v>
      </c>
      <c r="F174" s="149"/>
    </row>
    <row r="175" spans="1:6" ht="15">
      <c r="A175" s="60"/>
      <c r="B175" s="101"/>
      <c r="C175" s="101"/>
      <c r="D175" s="101"/>
      <c r="E175" s="101"/>
      <c r="F175" s="101"/>
    </row>
    <row r="176" spans="1:6" ht="15">
      <c r="A176" s="60" t="s">
        <v>159</v>
      </c>
      <c r="B176" s="101"/>
      <c r="C176" s="101"/>
      <c r="D176" s="147" t="s">
        <v>166</v>
      </c>
      <c r="E176" s="147"/>
      <c r="F176" s="147"/>
    </row>
    <row r="177" spans="1:6" ht="15">
      <c r="A177" s="60" t="s">
        <v>325</v>
      </c>
      <c r="B177" s="148" t="s">
        <v>157</v>
      </c>
      <c r="C177" s="148"/>
      <c r="D177" s="148"/>
      <c r="E177" s="149" t="s">
        <v>158</v>
      </c>
      <c r="F177" s="149"/>
    </row>
    <row r="178" spans="1:6" ht="15">
      <c r="A178" s="60"/>
      <c r="B178" s="101"/>
      <c r="C178" s="101"/>
      <c r="D178" s="101"/>
      <c r="E178" s="101"/>
      <c r="F178" s="101"/>
    </row>
    <row r="179" spans="1:6" ht="15">
      <c r="A179" s="60"/>
      <c r="B179" s="101"/>
      <c r="C179" s="101"/>
      <c r="D179" s="101"/>
      <c r="E179" s="101"/>
      <c r="F179" s="101"/>
    </row>
  </sheetData>
  <sheetProtection selectLockedCells="1" selectUnlockedCells="1"/>
  <mergeCells count="38">
    <mergeCell ref="J20:J22"/>
    <mergeCell ref="D21:D22"/>
    <mergeCell ref="E21:G21"/>
    <mergeCell ref="D37:D38"/>
    <mergeCell ref="D20:G20"/>
    <mergeCell ref="H20:H22"/>
    <mergeCell ref="I20:I22"/>
    <mergeCell ref="A20:A22"/>
    <mergeCell ref="B20:B22"/>
    <mergeCell ref="C20:C22"/>
    <mergeCell ref="A42:A43"/>
    <mergeCell ref="C42:C43"/>
    <mergeCell ref="A31:B31"/>
    <mergeCell ref="A37:A38"/>
    <mergeCell ref="C37:C38"/>
    <mergeCell ref="D42:D43"/>
    <mergeCell ref="A54:A56"/>
    <mergeCell ref="B54:B56"/>
    <mergeCell ref="C54:C56"/>
    <mergeCell ref="D54:G54"/>
    <mergeCell ref="A70:B70"/>
    <mergeCell ref="A74:A75"/>
    <mergeCell ref="C74:C75"/>
    <mergeCell ref="D74:D75"/>
    <mergeCell ref="I54:I56"/>
    <mergeCell ref="J54:J56"/>
    <mergeCell ref="D55:D56"/>
    <mergeCell ref="E55:G55"/>
    <mergeCell ref="H54:H56"/>
    <mergeCell ref="D176:F176"/>
    <mergeCell ref="B177:D177"/>
    <mergeCell ref="E177:F177"/>
    <mergeCell ref="A79:A80"/>
    <mergeCell ref="C79:C80"/>
    <mergeCell ref="D79:D80"/>
    <mergeCell ref="D173:F173"/>
    <mergeCell ref="B174:D174"/>
    <mergeCell ref="E174:F174"/>
  </mergeCells>
  <hyperlinks>
    <hyperlink ref="J20" location="Par1070" display="Фонд оплаты труда в год, руб. (гр. 4 +гр.8+гр.9)"/>
    <hyperlink ref="B46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47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54" location="Par1070" display="Фонд оплаты труда в год, руб. (гр. 4 +гр.8+гр.9)"/>
    <hyperlink ref="B8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84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2018-09-25T20:57:07Z</cp:lastPrinted>
  <dcterms:modified xsi:type="dcterms:W3CDTF">2018-09-25T20:58:09Z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