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7" activeTab="8"/>
  </bookViews>
  <sheets>
    <sheet name="титул" sheetId="1" r:id="rId1"/>
    <sheet name="таблица 1" sheetId="2" r:id="rId2"/>
    <sheet name="таблица 2( 2018" sheetId="3" r:id="rId3"/>
    <sheet name="таблица 2 (2019)" sheetId="4" r:id="rId4"/>
    <sheet name="таблица 2 (2020)" sheetId="5" r:id="rId5"/>
    <sheet name="таблица 2.1" sheetId="6" r:id="rId6"/>
    <sheet name="таблица 3" sheetId="7" r:id="rId7"/>
    <sheet name="таблица 4" sheetId="8" r:id="rId8"/>
    <sheet name="Лист1Прилож.3." sheetId="9" r:id="rId9"/>
    <sheet name="Лист1Прилож.3. (2)" sheetId="10" r:id="rId10"/>
  </sheets>
  <definedNames>
    <definedName name="Par1044" localSheetId="8">'Лист1Прилож.3.'!#REF!</definedName>
    <definedName name="Par1044" localSheetId="9">'Лист1Прилож.3. (2)'!$A$10</definedName>
    <definedName name="Par1069" localSheetId="8">'Лист1Прилож.3.'!$C$23</definedName>
    <definedName name="Par1069" localSheetId="9">'Лист1Прилож.3. (2)'!$C$24</definedName>
    <definedName name="Par1070" localSheetId="8">'Лист1Прилож.3.'!$D$23</definedName>
    <definedName name="Par1070" localSheetId="9">'Лист1Прилож.3. (2)'!$D$24</definedName>
    <definedName name="Par1074" localSheetId="8">'Лист1Прилож.3.'!$H$23</definedName>
    <definedName name="Par1074" localSheetId="9">'Лист1Прилож.3. (2)'!$H$24</definedName>
    <definedName name="Par1075" localSheetId="8">'Лист1Прилож.3.'!$I$23</definedName>
    <definedName name="Par1075" localSheetId="9">'Лист1Прилож.3. (2)'!$I$24</definedName>
    <definedName name="Par1128" localSheetId="8">'Лист1Прилож.3.'!$C$35</definedName>
    <definedName name="Par1128" localSheetId="9">'Лист1Прилож.3. (2)'!$C$36</definedName>
    <definedName name="Par1129" localSheetId="8">'Лист1Прилож.3.'!$D$35</definedName>
    <definedName name="Par1129" localSheetId="9">'Лист1Прилож.3. (2)'!$D$36</definedName>
    <definedName name="Par1130" localSheetId="8">'Лист1Прилож.3.'!$E$35</definedName>
    <definedName name="Par1130" localSheetId="9">'Лист1Прилож.3. (2)'!$E$36</definedName>
    <definedName name="Par1162" localSheetId="8">'Лист1Прилож.3.'!$C$41</definedName>
    <definedName name="Par1162" localSheetId="9">'Лист1Прилож.3. (2)'!$C$45</definedName>
    <definedName name="Par1163" localSheetId="8">'Лист1Прилож.3.'!$D$41</definedName>
    <definedName name="Par1163" localSheetId="9">'Лист1Прилож.3. (2)'!$D$45</definedName>
    <definedName name="Par1164" localSheetId="8">'Лист1Прилож.3.'!$E$41</definedName>
    <definedName name="Par1164" localSheetId="9">'Лист1Прилож.3. (2)'!$E$45</definedName>
    <definedName name="Par1250" localSheetId="8">'Лист1Прилож.3.'!#REF!</definedName>
    <definedName name="Par1250" localSheetId="9">'Лист1Прилож.3. (2)'!$A$73</definedName>
    <definedName name="Par1270" localSheetId="8">'Лист1Прилож.3.'!$C$99</definedName>
    <definedName name="Par1270" localSheetId="9">'Лист1Прилож.3. (2)'!$C$117</definedName>
    <definedName name="Par1271" localSheetId="8">'Лист1Прилож.3.'!$D$99</definedName>
    <definedName name="Par1271" localSheetId="9">'Лист1Прилож.3. (2)'!$D$117</definedName>
    <definedName name="Par1302" localSheetId="8">'Лист1Прилож.3.'!$C$106</definedName>
    <definedName name="Par1302" localSheetId="9">'Лист1Прилож.3. (2)'!$C$129</definedName>
    <definedName name="Par1303" localSheetId="8">'Лист1Прилож.3.'!$D$106</definedName>
    <definedName name="Par1303" localSheetId="9">'Лист1Прилож.3. (2)'!$D$129</definedName>
    <definedName name="Par1334" localSheetId="8">'Лист1Прилож.3.'!#REF!</definedName>
    <definedName name="Par1334" localSheetId="9">'Лист1Прилож.3. (2)'!$C$141</definedName>
    <definedName name="Par1335" localSheetId="8">'Лист1Прилож.3.'!#REF!</definedName>
    <definedName name="Par1335" localSheetId="9">'Лист1Прилож.3. (2)'!$D$141</definedName>
    <definedName name="Par1366" localSheetId="8">'Лист1Прилож.3.'!#REF!</definedName>
    <definedName name="Par1366" localSheetId="9">'Лист1Прилож.3. (2)'!$C$157</definedName>
    <definedName name="Par1367" localSheetId="8">'Лист1Прилож.3.'!#REF!</definedName>
    <definedName name="Par1367" localSheetId="9">'Лист1Прилож.3. (2)'!$D$157</definedName>
    <definedName name="Par1400" localSheetId="8">'Лист1Прилож.3.'!$C$113</definedName>
    <definedName name="Par1400" localSheetId="9">'Лист1Прилож.3. (2)'!$C$170</definedName>
    <definedName name="Par1401" localSheetId="8">'Лист1Прилож.3.'!$D$113</definedName>
    <definedName name="Par1401" localSheetId="9">'Лист1Прилож.3. (2)'!$D$170</definedName>
    <definedName name="Par1402" localSheetId="8">'Лист1Прилож.3.'!$E$113</definedName>
    <definedName name="Par1402" localSheetId="9">'Лист1Прилож.3. (2)'!$E$170</definedName>
    <definedName name="Par1432" localSheetId="8">'Лист1Прилож.3.'!#REF!</definedName>
    <definedName name="Par1432" localSheetId="9">'Лист1Прилож.3. (2)'!$C$178</definedName>
    <definedName name="Par1433" localSheetId="8">'Лист1Прилож.3.'!#REF!</definedName>
    <definedName name="Par1433" localSheetId="9">'Лист1Прилож.3. (2)'!$D$178</definedName>
    <definedName name="Par1466" localSheetId="8">'Лист1Прилож.3.'!$C$121</definedName>
    <definedName name="Par1466" localSheetId="9">'Лист1Прилож.3. (2)'!$C$191</definedName>
    <definedName name="Par1467" localSheetId="8">'Лист1Прилож.3.'!$D$121</definedName>
    <definedName name="Par1467" localSheetId="9">'Лист1Прилож.3. (2)'!$D$191</definedName>
    <definedName name="Par1468" localSheetId="8">'Лист1Прилож.3.'!$E$121</definedName>
    <definedName name="Par1468" localSheetId="9">'Лист1Прилож.3. (2)'!$E$191</definedName>
    <definedName name="Par1584" localSheetId="8">'Лист1Прилож.3.'!$C$166</definedName>
    <definedName name="Par1584" localSheetId="9">'Лист1Прилож.3. (2)'!$C$237</definedName>
    <definedName name="Par1585" localSheetId="8">'Лист1Прилож.3.'!$D$166</definedName>
    <definedName name="Par1585" localSheetId="9">'Лист1Прилож.3. (2)'!$D$237</definedName>
    <definedName name="Par175" localSheetId="3">'таблица 2 (2019)'!$A$3</definedName>
    <definedName name="Par175" localSheetId="4">'таблица 2 (2020)'!$A$3</definedName>
    <definedName name="Par175" localSheetId="2">'таблица 2( 2018'!$A$3</definedName>
    <definedName name="Par216" localSheetId="3">'таблица 2 (2019)'!$A$13</definedName>
    <definedName name="Par216" localSheetId="4">'таблица 2 (2020)'!$A$13</definedName>
    <definedName name="Par216" localSheetId="2">'таблица 2( 2018'!$A$13</definedName>
    <definedName name="Par239" localSheetId="3">'таблица 2 (2019)'!$A$18</definedName>
    <definedName name="Par239" localSheetId="4">'таблица 2 (2020)'!$A$18</definedName>
    <definedName name="Par239" localSheetId="2">'таблица 2( 2018'!$A$18</definedName>
    <definedName name="Par305" localSheetId="3">'таблица 2 (2019)'!$A$52</definedName>
    <definedName name="Par305" localSheetId="4">'таблица 2 (2020)'!$A$52</definedName>
    <definedName name="Par305" localSheetId="2">'таблица 2( 2018'!$A$52</definedName>
    <definedName name="Par338" localSheetId="3">'таблица 2 (2019)'!$A$55</definedName>
    <definedName name="Par338" localSheetId="4">'таблица 2 (2020)'!$A$55</definedName>
    <definedName name="Par338" localSheetId="2">'таблица 2( 2018'!$A$55</definedName>
    <definedName name="Par372" localSheetId="3">'таблица 2 (2019)'!$A$64</definedName>
    <definedName name="Par372" localSheetId="4">'таблица 2 (2020)'!$A$64</definedName>
    <definedName name="Par372" localSheetId="2">'таблица 2( 2018'!$A$64</definedName>
    <definedName name="Par394" localSheetId="3">'таблица 2 (2019)'!$A$66</definedName>
    <definedName name="Par394" localSheetId="4">'таблица 2 (2020)'!$A$66</definedName>
    <definedName name="Par394" localSheetId="2">'таблица 2( 2018'!$A$66</definedName>
    <definedName name="Par416" localSheetId="3">'таблица 2 (2019)'!$A$71</definedName>
    <definedName name="Par416" localSheetId="4">'таблица 2 (2020)'!$A$71</definedName>
    <definedName name="Par416" localSheetId="2">'таблица 2( 2018'!$A$71</definedName>
    <definedName name="Par440" localSheetId="3">'таблица 2 (2019)'!$A$75</definedName>
    <definedName name="Par440" localSheetId="4">'таблица 2 (2020)'!$A$75</definedName>
    <definedName name="Par440" localSheetId="2">'таблица 2( 2018'!$A$75</definedName>
    <definedName name="Par451" localSheetId="3">'таблица 2 (2019)'!$A$76</definedName>
    <definedName name="Par451" localSheetId="4">'таблица 2 (2020)'!$A$76</definedName>
    <definedName name="Par451" localSheetId="2">'таблица 2( 2018'!$A$76</definedName>
    <definedName name="Par484" localSheetId="3">'таблица 2 (2019)'!$A$84</definedName>
    <definedName name="Par484" localSheetId="4">'таблица 2 (2020)'!$A$84</definedName>
    <definedName name="Par484" localSheetId="2">'таблица 2( 2018'!$A$84</definedName>
    <definedName name="Par541" localSheetId="3">'таблица 2 (2019)'!$A$91</definedName>
    <definedName name="Par541" localSheetId="4">'таблица 2 (2020)'!$A$91</definedName>
    <definedName name="Par541" localSheetId="2">'таблица 2( 2018'!$A$91</definedName>
    <definedName name="Par552" localSheetId="3">'таблица 2 (2019)'!$A$92</definedName>
    <definedName name="Par552" localSheetId="4">'таблица 2 (2020)'!$A$92</definedName>
    <definedName name="Par552" localSheetId="2">'таблица 2( 2018'!$A$92</definedName>
    <definedName name="Par563" localSheetId="3">'таблица 2 (2019)'!$A$93</definedName>
    <definedName name="Par563" localSheetId="4">'таблица 2 (2020)'!$A$93</definedName>
    <definedName name="Par563" localSheetId="2">'таблица 2( 2018'!$A$93</definedName>
    <definedName name="Par579" localSheetId="5">'таблица 2.1'!$A$4</definedName>
    <definedName name="Par606" localSheetId="5">'таблица 2.1'!$G$12</definedName>
    <definedName name="Par608" localSheetId="5">'таблица 2.1'!$I$12</definedName>
    <definedName name="Par609" localSheetId="5">'таблица 2.1'!$J$12</definedName>
    <definedName name="Par611" localSheetId="5">'таблица 2.1'!$L$12</definedName>
    <definedName name="Par612" localSheetId="5">'таблица 2.1'!$A$13</definedName>
    <definedName name="Par624" localSheetId="5">'таблица 2.1'!$A$14</definedName>
    <definedName name="Par648" localSheetId="5">'таблица 2.1'!$A$16</definedName>
    <definedName name="Par677" localSheetId="6">'таблица 3'!$A$4</definedName>
    <definedName name="Par688" localSheetId="6">'таблица 3'!$A$11</definedName>
    <definedName name="Par691" localSheetId="6">'таблица 3'!$A$12</definedName>
    <definedName name="Par711" localSheetId="7">'таблица 4'!$A$4</definedName>
    <definedName name="Par725" localSheetId="7">'таблица 4'!$A$10</definedName>
    <definedName name="Par98" localSheetId="1">'таблица 1'!$A$2</definedName>
    <definedName name="_xlnm.Print_Area" localSheetId="3">'таблица 2 (2019)'!$A$1:$K$93</definedName>
    <definedName name="_xlnm.Print_Area" localSheetId="4">'таблица 2 (2020)'!$A$1:$K$93</definedName>
    <definedName name="_xlnm.Print_Area" localSheetId="2">'таблица 2( 2018'!$A$1:$K$93</definedName>
    <definedName name="_xlnm.Print_Area" localSheetId="6">'таблица 3'!$A$1:$C$31</definedName>
    <definedName name="_xlnm.Print_Area" localSheetId="0">'титул'!$A$1:$D$39</definedName>
  </definedNames>
  <calcPr fullCalcOnLoad="1"/>
</workbook>
</file>

<file path=xl/sharedStrings.xml><?xml version="1.0" encoding="utf-8"?>
<sst xmlns="http://schemas.openxmlformats.org/spreadsheetml/2006/main" count="1033" uniqueCount="363">
  <si>
    <t xml:space="preserve">Приложение № 1 </t>
  </si>
  <si>
    <t>к Порядку составления и утверждения плана</t>
  </si>
  <si>
    <t>финансово-хозяйственной деятельности</t>
  </si>
  <si>
    <t>муниципальных образовательных организаций</t>
  </si>
  <si>
    <t>Куйбышевского района</t>
  </si>
  <si>
    <t>УТВЕРЖДАЮ</t>
  </si>
  <si>
    <t xml:space="preserve">         Заведующий            МБДОУ детский сад "Ручеек"</t>
  </si>
  <si>
    <t xml:space="preserve"> (наименование должности лица, утверждающего документ)</t>
  </si>
  <si>
    <t>О.А. Погорелова</t>
  </si>
  <si>
    <t>(подпись, расшифровка подписи)</t>
  </si>
  <si>
    <t>План финансово-хозяйственной деятельности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</si>
  <si>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</si>
  <si>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</si>
  <si>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</si>
  <si>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</si>
  <si>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</si>
  <si>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</si>
  <si>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муниципального учреждения</t>
  </si>
  <si>
    <t>Муниципальное бюджетное дошкольное образовательное учреждение детский сад "Ручеек"</t>
  </si>
  <si>
    <t>Единица измерения: руб. (с точностью до второго десятичного знака после запятой)</t>
  </si>
  <si>
    <t>Наименование органа, осуществляющего функции и полномочия учредителя</t>
  </si>
  <si>
    <t>Отдел образования Администрации Куйбышевского района</t>
  </si>
  <si>
    <t>Адрес фактического местонахождения муниципального учреждения</t>
  </si>
  <si>
    <t>346943,Ростовская область , Куйбышесквий район, с. Миллерово, ул. Цветочная ,д.2.</t>
  </si>
  <si>
    <t>Сведения о деятельности муниципального учреждения (подразделения)</t>
  </si>
  <si>
    <t>1. Цели деятельности учреждения в соответствии с  федеральными законами, иными нормативными актами и уставом учреждения:</t>
  </si>
  <si>
    <t xml:space="preserve"> -   Оказание муниципальных услуг, выполнение работ в целях обеспечения реализации основной общеобразовательной программы дошкольного образования, предусмотренных пунктом 1 подпунктом 11 статьи 15 Федерального Закона от06.10.2003 №131-ФЗ «Об общих принципах  организации местного самоуправления в Российской Федерации» в сфере образования</t>
  </si>
  <si>
    <t>2. Виды деятельности учреждения, относящиеся к его основным видам деятельности в соответствии с уставом учреждения:</t>
  </si>
  <si>
    <t xml:space="preserve"> - Реализация основной общеобразовательной программы дошкольного образования в пределах федеральных государственных образовательных стандартов, присмотр и уход за детьми.</t>
  </si>
  <si>
    <t>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</si>
  <si>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4.Общая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(подразделением) за счет выделенных собственником имущества учреждения средств; приобретенного учреждением (подразделением) за счет доходов, полученных от иной приносящей доход деятельности)</t>
  </si>
  <si>
    <t>5.Общая балансовая стоимость движимого муниципального имущества на дату составления Плана, в том числе балансовая стоимость особо ценного движимого имущества</t>
  </si>
  <si>
    <t xml:space="preserve">        Таблица 1</t>
  </si>
  <si>
    <t>Показатели финансового состояния учреждения (подразделения)</t>
  </si>
  <si>
    <t>(последнюю отчетную дату)</t>
  </si>
  <si>
    <t>N 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</si>
  <si>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</si>
  <si>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</si>
  <si>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</si>
  <si>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</si>
  <si>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</si>
  <si>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</si>
  <si>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</si>
  <si>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</si>
  <si>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</si>
  <si>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</si>
  <si>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</si>
  <si>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</si>
  <si>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</si>
  <si>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</si>
  <si>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</si>
  <si>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</si>
  <si>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</si>
  <si>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</si>
  <si>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</si>
  <si>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</si>
  <si>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</si>
  <si>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</si>
  <si>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</si>
  <si>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</si>
  <si>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</si>
  <si>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</si>
  <si>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</si>
  <si>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</si>
  <si>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</si>
  <si>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</si>
  <si>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</si>
  <si>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</si>
  <si>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</si>
  <si>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</si>
  <si>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</si>
  <si>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</si>
  <si>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</si>
  <si>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Арендная плата за пользование имуществом (далее аренда котельной)</t>
  </si>
  <si>
    <t>налоги</t>
  </si>
  <si>
    <t>увеличение стоимости материальных запасов</t>
  </si>
  <si>
    <t>доходы от оказания услуг, работ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</si>
  <si>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</si>
  <si>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</si>
  <si>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</si>
  <si>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</si>
  <si>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</si>
  <si>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</si>
  <si>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</si>
  <si>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</si>
  <si>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 xml:space="preserve">увеличение стоимости основных средств </t>
  </si>
  <si>
    <t xml:space="preserve">2. Финансовое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организациях,  (Субсидии бюджетным учреждениям на финансовое обеспечение государственного (муниципального) задания  на оказание государственных (муниципальных услуг). (местный бюджет)) </t>
  </si>
  <si>
    <t>3. Создание безопасных и комфортных условий осуществления образовательной деятельности в муниципальных образовательных организациях (далее комфортные условия)</t>
  </si>
  <si>
    <t>услуг связи</t>
  </si>
  <si>
    <t>коммунальные услуги</t>
  </si>
  <si>
    <t>работы,и услуги по содержанию имущества</t>
  </si>
  <si>
    <t>прочие работы ,услуги</t>
  </si>
  <si>
    <t>4. Доходы от предпринимательской и иной приносящей доход деятельности (далее родительская плата)</t>
  </si>
  <si>
    <t>,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</si>
  <si>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</si>
  <si>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</si>
  <si>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5.иные субсидии, предоставленные из бюджета</t>
  </si>
  <si>
    <t>модернизация оборудования на котельных с учетом оптимизации их тепловой мощности</t>
  </si>
  <si>
    <t>прочие доходы</t>
  </si>
  <si>
    <t>1. Прочие безвозмездные поступления учреждениям, находящимся в ведении органов местного самоуправления муниципальных районов                      (далее добровольное пожертвование)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</si>
  <si>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</si>
  <si>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</si>
  <si>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</si>
  <si>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</si>
  <si>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субвенция</t>
  </si>
  <si>
    <t>местный бюджет</t>
  </si>
  <si>
    <t>прочие выплаты персоналу, кроме оплаты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</si>
  <si>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</si>
  <si>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</si>
  <si>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</si>
  <si>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</si>
  <si>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</si>
  <si>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</si>
  <si>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</si>
  <si>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родительская плата</t>
  </si>
  <si>
    <t>отдых детей областной бюджет</t>
  </si>
  <si>
    <t>иные субсидии, предоставленные из бюджета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</si>
  <si>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</si>
  <si>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</si>
  <si>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</si>
  <si>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</si>
  <si>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</si>
  <si>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</si>
  <si>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</si>
  <si>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</si>
  <si>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</si>
  <si>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http://bino.ru/izmeneneya_v_poryadok_formirovaniya_plana_fhd</t>
  </si>
  <si>
    <t>изменения ПФХД сайт</t>
  </si>
  <si>
    <t>Таблица 2.3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</si>
  <si>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</si>
  <si>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</si>
  <si>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</si>
  <si>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</si>
  <si>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</si>
  <si>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</si>
  <si>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</si>
  <si>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2017 г. очередной финансовый год</t>
  </si>
  <si>
    <t>на 2018 г.  1-ый год планового периода</t>
  </si>
  <si>
    <t>на 2019г.   2-ой год планового периода</t>
  </si>
  <si>
    <t>на 2017г. очередной финансовый год</t>
  </si>
  <si>
    <t>на 2018г.   1-ый год планового периода</t>
  </si>
  <si>
    <t>на 2019г.   1-ый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</si>
  <si>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</si>
  <si>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</si>
  <si>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</si>
  <si>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</si>
  <si>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Таблица 3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</si>
  <si>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</si>
  <si>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</si>
  <si>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</si>
  <si>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</si>
  <si>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</si>
  <si>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</si>
  <si>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 xml:space="preserve">Главный бухгалтер </t>
  </si>
  <si>
    <t>муниципального учреждения</t>
  </si>
  <si>
    <t>(подразделения)</t>
  </si>
  <si>
    <t>Л.И. Москвичева</t>
  </si>
  <si>
    <t>(подпись)</t>
  </si>
  <si>
    <t>(расшифровка подписи)</t>
  </si>
  <si>
    <t xml:space="preserve">Исполнитель 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</si>
  <si>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</si>
  <si>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</si>
  <si>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</si>
  <si>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</si>
  <si>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</si>
  <si>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</si>
  <si>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Москвичева Л.И.</t>
  </si>
  <si>
    <t>"_____"_______________20____г.</t>
  </si>
  <si>
    <t>Приложение N 3</t>
  </si>
  <si>
    <t xml:space="preserve">                           Расчеты (обоснования)</t>
  </si>
  <si>
    <t xml:space="preserve">               к плану финансово-хозяйственной деятельности</t>
  </si>
  <si>
    <t xml:space="preserve">               государственного (муниципального) учреждения</t>
  </si>
  <si>
    <t xml:space="preserve">          1. Расчеты (обоснования) выплат персоналу (строка 210)</t>
  </si>
  <si>
    <t>Код видов расходов 111</t>
  </si>
  <si>
    <t xml:space="preserve">Источник финансового обеспечения </t>
  </si>
  <si>
    <t xml:space="preserve">            1.1. Расчеты (обоснования) расходов на оплату труда</t>
  </si>
  <si>
    <t>Должность, группа должностей</t>
  </si>
  <si>
    <t>Штатная численность, единиц</t>
  </si>
  <si>
    <t>Размер оплаты труда по должности (группе должностей) в месяц, руб.</t>
  </si>
  <si>
    <t xml:space="preserve">Иные выплаты стимулирующего характера         </t>
  </si>
  <si>
    <t>Выплата премии и материальной помощи</t>
  </si>
  <si>
    <t>Фонд оплаты труда в год, руб. (гр. 4 +гр.8+гр.9)</t>
  </si>
  <si>
    <t>Всего   (гр.5+гр.6+гр.7)</t>
  </si>
  <si>
    <t>по должностному окладу</t>
  </si>
  <si>
    <t>по выплатам компенсационного характера (гарантированная часть оплаты труда)</t>
  </si>
  <si>
    <t>по выплатам стимулирующего характера (гарантированная часть оплаты труда)</t>
  </si>
  <si>
    <t>ИО заведующего</t>
  </si>
  <si>
    <t>музыкальный руководитель</t>
  </si>
  <si>
    <t>педагог психолог</t>
  </si>
  <si>
    <t>воспитатели</t>
  </si>
  <si>
    <t>помощник воспитателя</t>
  </si>
  <si>
    <t>Итого:</t>
  </si>
  <si>
    <t>x</t>
  </si>
  <si>
    <t xml:space="preserve">        1.2. Расчеты (обоснования) выплат персоналу при направлении</t>
  </si>
  <si>
    <t xml:space="preserve">                        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</si>
  <si>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</si>
  <si>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</si>
  <si>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</si>
  <si>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</si>
  <si>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</si>
  <si>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 xml:space="preserve">           1.3. Расчеты (обоснования) выплат персоналу по уходу</t>
  </si>
  <si>
    <t xml:space="preserve">                               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</si>
  <si>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</si>
  <si>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</si>
  <si>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</si>
  <si>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 xml:space="preserve">       1.4. Расчеты (обоснования) страховых взносов на обязательное</t>
  </si>
  <si>
    <t xml:space="preserve">        страхование в Пенсионный фонд Российской Федерации, в Фонд</t>
  </si>
  <si>
    <t xml:space="preserve">        социального страхования Российской Федерации, в Федеральный</t>
  </si>
  <si>
    <t xml:space="preserve">               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</si>
  <si>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</si>
  <si>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</si>
  <si>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</si>
  <si>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</si>
  <si>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</si>
  <si>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</si>
  <si>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</si>
  <si>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</si>
  <si>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</si>
  <si>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</si>
  <si>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</si>
  <si>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</si>
  <si>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</si>
  <si>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</si>
  <si>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</si>
  <si>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</si>
  <si>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</si>
  <si>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</si>
  <si>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</si>
  <si>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</si>
  <si>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</si>
  <si>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>главный бухгалтер</t>
  </si>
  <si>
    <t xml:space="preserve">бухгалтер, </t>
  </si>
  <si>
    <t>делопроизводитель</t>
  </si>
  <si>
    <t>техник програмист</t>
  </si>
  <si>
    <t>завхоз</t>
  </si>
  <si>
    <t>машинист по ремонту и стирке</t>
  </si>
  <si>
    <t>повар</t>
  </si>
  <si>
    <t>кухонный рабочий</t>
  </si>
  <si>
    <t>сторож</t>
  </si>
  <si>
    <t>рабочий по обслуж.и ремонту зданий</t>
  </si>
  <si>
    <t>электромонтер</t>
  </si>
  <si>
    <t>дворник</t>
  </si>
  <si>
    <t xml:space="preserve">    --------------------------------</t>
  </si>
  <si>
    <t xml:space="preserve">    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</si>
  <si>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</si>
  <si>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</si>
  <si>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</si>
  <si>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</si>
  <si>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</si>
  <si>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2. Расчеты (обоснования) расходов на социальные и иные</t>
  </si>
  <si>
    <t xml:space="preserve">                             выплаты населению</t>
  </si>
  <si>
    <t>Код видов расходов ________________________________________________________</t>
  </si>
  <si>
    <t>Источник финансового обеспечения __________________________________________</t>
  </si>
  <si>
    <t>Размер одной выплаты, руб.</t>
  </si>
  <si>
    <t>Количество выплат в год</t>
  </si>
  <si>
    <t>Общая сумма выплат, руб. (гр. 3 x гр. 4)</t>
  </si>
  <si>
    <t xml:space="preserve">            3. Расчет (обоснование) расходов на уплату налогов,</t>
  </si>
  <si>
    <t xml:space="preserve">                          сборов и иных платежей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</si>
  <si>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</si>
  <si>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</si>
  <si>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</si>
  <si>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земельный налог</t>
  </si>
  <si>
    <t>налог на имущество</t>
  </si>
  <si>
    <t>на иные цели</t>
  </si>
  <si>
    <t xml:space="preserve">             4. Расчет (обоснование) расходов на безвозмездные</t>
  </si>
  <si>
    <t xml:space="preserve">                         перечисления организациям</t>
  </si>
  <si>
    <t xml:space="preserve">         </t>
  </si>
  <si>
    <t xml:space="preserve"> 5. Расчет (обоснование) прочих расходов (кроме расходов</t>
  </si>
  <si>
    <t xml:space="preserve">                     на закупку товаров, работ, услуг)</t>
  </si>
  <si>
    <t xml:space="preserve">     6. Расчет (обоснование) расходов на закупку товаров, работ, услуг</t>
  </si>
  <si>
    <t xml:space="preserve">         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</si>
  <si>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</si>
  <si>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</si>
  <si>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</si>
  <si>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интернет</t>
  </si>
  <si>
    <t>месная связь</t>
  </si>
  <si>
    <t xml:space="preserve">      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</si>
  <si>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</si>
  <si>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</si>
  <si>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x гр. 4)</t>
  </si>
  <si>
    <t xml:space="preserve">      6.3. Расчет (обоснование) расходов на оплату коммунальных услуг</t>
  </si>
  <si>
    <t xml:space="preserve">    КонсультантПлюс: примечание.</t>
  </si>
  <si>
    <t xml:space="preserve">    Нумерация  граф  в  таблице  дана  в соответствии с официальным текстом</t>
  </si>
  <si>
    <t>документа.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</si>
  <si>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</si>
  <si>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</si>
  <si>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</si>
  <si>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</si>
  <si>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электроэнергия</t>
  </si>
  <si>
    <t>11,56тыс.кВт.</t>
  </si>
  <si>
    <t>тепловая энергия</t>
  </si>
  <si>
    <t>76,87Гкал.</t>
  </si>
  <si>
    <t>вывоз ЖБО</t>
  </si>
  <si>
    <t>52м.куб.</t>
  </si>
  <si>
    <t xml:space="preserve">       6.4. Расчет (обоснование) расходов на оплату аренды имущества</t>
  </si>
  <si>
    <t>Количество</t>
  </si>
  <si>
    <t>Ставка арендной платы</t>
  </si>
  <si>
    <t>Стоимость с учетом НДС, руб.</t>
  </si>
  <si>
    <t xml:space="preserve">         6.5. Расчет (обоснование) расходов на оплату работ, услуг</t>
  </si>
  <si>
    <t xml:space="preserve">                          по содержанию имущества</t>
  </si>
  <si>
    <t>Объект</t>
  </si>
  <si>
    <t>Количество работ (услуг)</t>
  </si>
  <si>
    <t>Стоимость работ (услуг), руб.</t>
  </si>
  <si>
    <t>Вывоз ТБО</t>
  </si>
  <si>
    <t>дератизация и обработка против мух</t>
  </si>
  <si>
    <t>обработка проти в клещей</t>
  </si>
  <si>
    <t>ТО пожатной сигнализации</t>
  </si>
  <si>
    <t>запреака и ремонт катриджа</t>
  </si>
  <si>
    <t>Обслуживание видеонаблюдения</t>
  </si>
  <si>
    <t>ПТО газ. Оборудования.</t>
  </si>
  <si>
    <t xml:space="preserve"> 6.6. Расчет (обоснование) расходов на оплату прочих работ, услуг</t>
  </si>
  <si>
    <t>Количество договоров</t>
  </si>
  <si>
    <t>Стоимость услуги, руб.</t>
  </si>
  <si>
    <t>охранные услуги</t>
  </si>
  <si>
    <t>програмное обеспечение</t>
  </si>
  <si>
    <t xml:space="preserve">        6.7. Расчет (обоснование) расходов на приобретение основных</t>
  </si>
  <si>
    <t xml:space="preserve">                       средств, материальных запасов</t>
  </si>
  <si>
    <t>Средняя стоимость, руб.</t>
  </si>
  <si>
    <t>Сумма, руб. (гр. 2 x гр. 3)</t>
  </si>
  <si>
    <t>модернизация оборудования котельных</t>
  </si>
  <si>
    <t>субсидии на иные цели</t>
  </si>
  <si>
    <t>тел.___88634833103__________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</si>
  <si>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организациях,включая расходы на оплату труда,приобритение учебн</t>
  </si>
  <si>
    <t xml:space="preserve">    </t>
  </si>
  <si>
    <t>тел._____________</t>
  </si>
  <si>
    <t xml:space="preserve">инструктор по физ/ре </t>
  </si>
  <si>
    <t>проф испытание ,поверка средств защиты</t>
  </si>
  <si>
    <t>опресовка газовых труб</t>
  </si>
  <si>
    <t>обработка дерев. Констр.</t>
  </si>
  <si>
    <t>испытание пожарной лестн.</t>
  </si>
  <si>
    <t>медосмотр сотрудн.</t>
  </si>
  <si>
    <t>приобретение ЭЦП</t>
  </si>
  <si>
    <t>обучение специалистов.</t>
  </si>
  <si>
    <t>месный бюджет, родительская плата</t>
  </si>
  <si>
    <t>приобретение продуктов питания,материальных запасов.</t>
  </si>
  <si>
    <t>тел.  8 863 48 33 1 03</t>
  </si>
  <si>
    <t>приобретение основных средств</t>
  </si>
  <si>
    <t>приобретение материальных запасов</t>
  </si>
  <si>
    <t>на 2018 г. очередной финансовый год</t>
  </si>
  <si>
    <t>на 2019 г.    1-ый год планового периода</t>
  </si>
  <si>
    <t>на 2020 г.   2-ой год планового периода</t>
  </si>
  <si>
    <t xml:space="preserve"> заведующий</t>
  </si>
  <si>
    <t xml:space="preserve">2.  Обеспечение государственных гарантий реализации прав на получение общедоступного и бесплатного дошкольного образования  в муниципальных образовательных  организациях.(местный бюджет)) </t>
  </si>
  <si>
    <t>1. Субвенция на обеспечение государственных гарантий  реализации прав на получение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труда,приобритение учебников и учебных пособий,средств обучения,игр,игрушек (за исключением расходов  на  содержание зданий и оплату коммунальных услуг) в рамках подпрограммы"Развитие образования" государственной программы  Ростовской области "Развитие образования" (Субвенции бюджетным учреждения)</t>
  </si>
  <si>
    <t>Приобретение и установка приборов учета тепловой энергии</t>
  </si>
  <si>
    <t>Разработка ипредоставление утвержденной проэктной документации по категорийности электроснабжения котельной.</t>
  </si>
  <si>
    <t>по выплатам компенсационного характера (гарантированная часть оплаты труда)+ мрот.</t>
  </si>
  <si>
    <t>ремонт частичный</t>
  </si>
  <si>
    <t>видеонаблюдения</t>
  </si>
  <si>
    <t>ведение сайта</t>
  </si>
  <si>
    <t>материальные запасы.</t>
  </si>
  <si>
    <t>приобретение  теплосчетчиков</t>
  </si>
  <si>
    <t>29декабря 2017</t>
  </si>
  <si>
    <t>на 2018 год и плановый период 2019, 2020 годов</t>
  </si>
  <si>
    <t>"26" февраля 2018 г.</t>
  </si>
  <si>
    <t>на  26 февраля 2018 г.</t>
  </si>
  <si>
    <t>на  26.02.2019 г.</t>
  </si>
  <si>
    <t>на  26.02.  2020 г.</t>
  </si>
  <si>
    <t>на  26.02. 2018 г.</t>
  </si>
  <si>
    <t xml:space="preserve"> на  26.02.2018 г.</t>
  </si>
  <si>
    <t>" 26 "   февраля    2018г.</t>
  </si>
  <si>
    <t>"26"  февраля 2018г.</t>
  </si>
  <si>
    <t>на 26 февраля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</si>
</sst>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5"/>
      <color indexed="8"/>
      <name val="Calibri"/>
      <family val="2"/>
    </font>
    <font>
      <vertAlign val="subscript"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Courier New"/>
      <family val="3"/>
    </font>
    <font>
      <sz val="10"/>
      <color indexed="8"/>
      <name val="Courier New"/>
      <family val="3"/>
    </font>
    <font>
      <u val="single"/>
      <sz val="11"/>
      <color indexed="12"/>
      <name val="Calibri"/>
      <family val="2"/>
    </font>
    <font>
      <sz val="1"/>
      <color indexed="8"/>
      <name val="Courier New"/>
      <family val="3"/>
    </font>
    <font>
      <sz val="8"/>
      <color indexed="8"/>
      <name val="Arial"/>
      <family val="2"/>
    </font>
    <font>
      <sz val="8"/>
      <name val="Calibri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 indent="2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 indent="4"/>
    </xf>
    <xf numFmtId="0" fontId="4" fillId="0" borderId="11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 indent="6"/>
    </xf>
    <xf numFmtId="4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4" fontId="0" fillId="0" borderId="0" xfId="0" applyNumberFormat="1" applyAlignment="1">
      <alignment/>
    </xf>
    <xf numFmtId="0" fontId="11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4" fontId="4" fillId="0" borderId="11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wrapText="1"/>
    </xf>
    <xf numFmtId="0" fontId="11" fillId="0" borderId="12" xfId="0" applyFont="1" applyBorder="1" applyAlignment="1">
      <alignment vertical="top" wrapText="1"/>
    </xf>
    <xf numFmtId="0" fontId="12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wrapText="1"/>
    </xf>
    <xf numFmtId="0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justify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justify" vertical="top" wrapText="1"/>
    </xf>
    <xf numFmtId="0" fontId="13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justify" vertical="top" wrapText="1"/>
    </xf>
    <xf numFmtId="0" fontId="14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justify" vertical="top" wrapText="1"/>
    </xf>
    <xf numFmtId="2" fontId="4" fillId="0" borderId="11" xfId="0" applyNumberFormat="1" applyFont="1" applyBorder="1" applyAlignment="1">
      <alignment wrapText="1"/>
    </xf>
    <xf numFmtId="2" fontId="4" fillId="0" borderId="11" xfId="0" applyNumberFormat="1" applyFont="1" applyBorder="1" applyAlignment="1">
      <alignment vertical="top" wrapText="1"/>
    </xf>
    <xf numFmtId="0" fontId="15" fillId="0" borderId="0" xfId="0" applyFont="1" applyAlignment="1">
      <alignment horizontal="justify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2" fontId="15" fillId="0" borderId="16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2" fontId="15" fillId="0" borderId="16" xfId="0" applyNumberFormat="1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right" vertical="top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left" vertical="top" wrapText="1" indent="4"/>
    </xf>
    <xf numFmtId="2" fontId="15" fillId="0" borderId="16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left" vertical="top" wrapText="1" indent="4"/>
    </xf>
    <xf numFmtId="0" fontId="18" fillId="0" borderId="16" xfId="42" applyNumberFormat="1" applyFont="1" applyFill="1" applyBorder="1" applyAlignment="1" applyProtection="1">
      <alignment vertical="top" wrapText="1"/>
      <protection/>
    </xf>
    <xf numFmtId="0" fontId="15" fillId="0" borderId="17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horizontal="justify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2" fontId="0" fillId="0" borderId="20" xfId="0" applyNumberFormat="1" applyBorder="1" applyAlignment="1">
      <alignment/>
    </xf>
    <xf numFmtId="4" fontId="15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12" xfId="0" applyFont="1" applyBorder="1" applyAlignment="1">
      <alignment horizontal="left" vertical="top" wrapText="1"/>
    </xf>
    <xf numFmtId="2" fontId="20" fillId="0" borderId="1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8" fillId="0" borderId="13" xfId="42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2" fontId="20" fillId="0" borderId="13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right" vertical="top" wrapText="1"/>
    </xf>
    <xf numFmtId="0" fontId="15" fillId="0" borderId="19" xfId="0" applyFont="1" applyBorder="1" applyAlignment="1">
      <alignment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 indent="2"/>
    </xf>
    <xf numFmtId="0" fontId="63" fillId="0" borderId="11" xfId="0" applyFont="1" applyBorder="1" applyAlignment="1">
      <alignment vertical="top" wrapText="1"/>
    </xf>
    <xf numFmtId="0" fontId="62" fillId="0" borderId="11" xfId="0" applyFont="1" applyBorder="1" applyAlignment="1">
      <alignment horizontal="center" wrapText="1"/>
    </xf>
    <xf numFmtId="4" fontId="63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justify" vertical="top" wrapText="1"/>
    </xf>
    <xf numFmtId="0" fontId="62" fillId="0" borderId="11" xfId="0" applyFont="1" applyBorder="1" applyAlignment="1">
      <alignment wrapText="1"/>
    </xf>
    <xf numFmtId="4" fontId="64" fillId="0" borderId="0" xfId="0" applyNumberFormat="1" applyFont="1" applyAlignment="1">
      <alignment/>
    </xf>
    <xf numFmtId="0" fontId="6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view="pageBreakPreview" zoomScale="70" zoomScaleSheetLayoutView="70" zoomScalePageLayoutView="0" workbookViewId="0" topLeftCell="A2">
      <selection activeCell="C21" sqref="C21"/>
    </sheetView>
  </sheetViews>
  <sheetFormatPr defaultColWidth="9.140625" defaultRowHeight="15"/>
  <cols>
    <col min="1" max="1" width="25.421875" style="1" customWidth="1"/>
    <col min="2" max="2" width="36.28125" style="1" customWidth="1"/>
    <col min="3" max="3" width="29.421875" style="1" customWidth="1"/>
    <col min="4" max="4" width="68.140625" style="1" customWidth="1"/>
    <col min="5" max="5" width="5.7109375" style="0" customWidth="1"/>
  </cols>
  <sheetData>
    <row r="1" spans="1:4" ht="18.75" hidden="1">
      <c r="A1" s="2"/>
      <c r="B1" s="111" t="s">
        <v>0</v>
      </c>
      <c r="C1" s="111"/>
      <c r="D1" s="111"/>
    </row>
    <row r="2" spans="1:4" ht="18.75">
      <c r="A2" s="2"/>
      <c r="B2" s="111"/>
      <c r="C2" s="111"/>
      <c r="D2" s="111"/>
    </row>
    <row r="3" spans="1:4" ht="15.75">
      <c r="A3" s="112"/>
      <c r="B3" s="113"/>
      <c r="C3" s="111" t="s">
        <v>1</v>
      </c>
      <c r="D3" s="111"/>
    </row>
    <row r="4" spans="1:4" ht="15.75">
      <c r="A4" s="112"/>
      <c r="B4" s="113"/>
      <c r="C4" s="111" t="s">
        <v>2</v>
      </c>
      <c r="D4" s="111"/>
    </row>
    <row r="5" spans="1:4" ht="15.75">
      <c r="A5" s="112"/>
      <c r="B5" s="113"/>
      <c r="C5" s="111" t="s">
        <v>3</v>
      </c>
      <c r="D5" s="111"/>
    </row>
    <row r="6" spans="1:4" ht="15.75">
      <c r="A6" s="112"/>
      <c r="B6" s="113"/>
      <c r="C6" s="111" t="s">
        <v>4</v>
      </c>
      <c r="D6" s="111"/>
    </row>
    <row r="7" spans="1:4" ht="8.25" customHeight="1">
      <c r="A7" s="112"/>
      <c r="B7" s="113"/>
      <c r="C7" s="113"/>
      <c r="D7" s="113"/>
    </row>
    <row r="8" spans="1:4" ht="18.75">
      <c r="A8" s="2"/>
      <c r="B8" s="2"/>
      <c r="C8" s="114" t="s">
        <v>5</v>
      </c>
      <c r="D8" s="114"/>
    </row>
    <row r="9" spans="1:4" s="6" customFormat="1" ht="51.75" customHeight="1">
      <c r="A9" s="3"/>
      <c r="B9" s="4"/>
      <c r="C9" s="4"/>
      <c r="D9" s="5" t="s">
        <v>6</v>
      </c>
    </row>
    <row r="10" spans="1:4" s="6" customFormat="1" ht="15" customHeight="1">
      <c r="A10" s="3"/>
      <c r="B10" s="7"/>
      <c r="C10" s="7"/>
      <c r="D10" s="8" t="s">
        <v>7</v>
      </c>
    </row>
    <row r="11" spans="1:4" s="6" customFormat="1" ht="15.75" customHeight="1">
      <c r="A11" s="3"/>
      <c r="B11" s="7"/>
      <c r="C11" s="7"/>
      <c r="D11" s="7"/>
    </row>
    <row r="12" spans="1:4" s="6" customFormat="1" ht="25.5" customHeight="1">
      <c r="A12" s="3"/>
      <c r="B12" s="3"/>
      <c r="C12" s="9"/>
      <c r="D12" s="10" t="s">
        <v>8</v>
      </c>
    </row>
    <row r="13" spans="1:4" s="6" customFormat="1" ht="22.5">
      <c r="A13" s="3"/>
      <c r="B13" s="3"/>
      <c r="C13" s="11"/>
      <c r="D13" s="8" t="s">
        <v>9</v>
      </c>
    </row>
    <row r="14" spans="1:4" s="6" customFormat="1" ht="34.5" customHeight="1">
      <c r="A14" s="3"/>
      <c r="B14" s="3"/>
      <c r="C14" s="115" t="s">
        <v>354</v>
      </c>
      <c r="D14" s="115"/>
    </row>
    <row r="15" spans="1:4" s="6" customFormat="1" ht="15.75" customHeight="1">
      <c r="A15" s="116" t="s">
        <v>10</v>
      </c>
      <c r="B15" s="116"/>
      <c r="C15" s="116"/>
      <c r="D15" s="116"/>
    </row>
    <row r="16" spans="1:4" s="6" customFormat="1" ht="9" customHeight="1">
      <c r="A16" s="116"/>
      <c r="B16" s="116"/>
      <c r="C16" s="116"/>
      <c r="D16" s="116"/>
    </row>
    <row r="17" spans="1:4" s="6" customFormat="1" ht="9" customHeight="1">
      <c r="A17" s="116"/>
      <c r="B17" s="116"/>
      <c r="C17" s="116"/>
      <c r="D17" s="116"/>
    </row>
    <row r="18" spans="1:4" s="6" customFormat="1" ht="19.5">
      <c r="A18" s="116" t="s">
        <v>353</v>
      </c>
      <c r="B18" s="116"/>
      <c r="C18" s="116"/>
      <c r="D18" s="116"/>
    </row>
    <row r="19" spans="1:4" s="6" customFormat="1" ht="11.25" customHeight="1">
      <c r="A19" s="12"/>
      <c r="B19" s="3"/>
      <c r="C19" s="117"/>
      <c r="D19" s="117"/>
    </row>
    <row r="20" spans="1:4" s="6" customFormat="1" ht="19.5">
      <c r="A20" s="13"/>
      <c r="B20" s="14" t="s">
        <v>11</v>
      </c>
      <c r="C20" s="15"/>
      <c r="D20" s="11"/>
    </row>
    <row r="21" spans="1:4" s="6" customFormat="1" ht="19.5">
      <c r="A21" s="13"/>
      <c r="B21" s="14" t="s">
        <v>12</v>
      </c>
      <c r="C21" s="16">
        <v>43157</v>
      </c>
      <c r="D21" s="11"/>
    </row>
    <row r="22" spans="1:4" s="6" customFormat="1" ht="19.5">
      <c r="A22" s="13"/>
      <c r="B22" s="14"/>
      <c r="C22" s="15"/>
      <c r="D22" s="11"/>
    </row>
    <row r="23" spans="1:4" s="6" customFormat="1" ht="19.5">
      <c r="A23" s="13"/>
      <c r="B23" s="14" t="s">
        <v>13</v>
      </c>
      <c r="C23" s="15">
        <v>73296151</v>
      </c>
      <c r="D23" s="11"/>
    </row>
    <row r="24" spans="1:4" s="6" customFormat="1" ht="19.5">
      <c r="A24" s="13"/>
      <c r="B24" s="14"/>
      <c r="C24" s="15"/>
      <c r="D24" s="11"/>
    </row>
    <row r="25" spans="1:4" s="6" customFormat="1" ht="19.5">
      <c r="A25" s="13"/>
      <c r="B25" s="14" t="s">
        <v>14</v>
      </c>
      <c r="C25" s="15">
        <v>6117010724</v>
      </c>
      <c r="D25" s="11"/>
    </row>
    <row r="26" spans="1:4" s="6" customFormat="1" ht="19.5">
      <c r="A26" s="13"/>
      <c r="B26" s="14" t="s">
        <v>15</v>
      </c>
      <c r="C26" s="15">
        <v>611701001</v>
      </c>
      <c r="D26" s="11"/>
    </row>
    <row r="27" spans="1:4" s="6" customFormat="1" ht="19.5">
      <c r="A27" s="13"/>
      <c r="B27" s="14" t="s">
        <v>16</v>
      </c>
      <c r="C27" s="15">
        <v>383</v>
      </c>
      <c r="D27" s="11"/>
    </row>
    <row r="28" spans="1:4" s="6" customFormat="1" ht="9.75" customHeight="1">
      <c r="A28" s="17"/>
      <c r="B28" s="3"/>
      <c r="C28" s="117"/>
      <c r="D28" s="117"/>
    </row>
    <row r="29" spans="1:4" s="6" customFormat="1" ht="49.5" customHeight="1">
      <c r="A29" s="118" t="s">
        <v>17</v>
      </c>
      <c r="B29" s="118"/>
      <c r="C29" s="119" t="s">
        <v>18</v>
      </c>
      <c r="D29" s="119"/>
    </row>
    <row r="30" spans="1:4" s="6" customFormat="1" ht="19.5">
      <c r="A30" s="11" t="s">
        <v>19</v>
      </c>
      <c r="B30" s="11"/>
      <c r="C30" s="11"/>
      <c r="D30" s="11"/>
    </row>
    <row r="31" spans="1:4" s="6" customFormat="1" ht="35.25" customHeight="1">
      <c r="A31" s="120" t="s">
        <v>20</v>
      </c>
      <c r="B31" s="120"/>
      <c r="C31" s="121" t="s">
        <v>21</v>
      </c>
      <c r="D31" s="121"/>
    </row>
    <row r="32" spans="1:4" s="6" customFormat="1" ht="36" customHeight="1">
      <c r="A32" s="120" t="s">
        <v>22</v>
      </c>
      <c r="B32" s="120"/>
      <c r="C32" s="122" t="s">
        <v>23</v>
      </c>
      <c r="D32" s="122"/>
    </row>
    <row r="33" spans="1:4" s="6" customFormat="1" ht="7.5" customHeight="1">
      <c r="A33" s="117"/>
      <c r="B33" s="117"/>
      <c r="C33" s="117"/>
      <c r="D33" s="117"/>
    </row>
    <row r="34" spans="1:4" s="6" customFormat="1" ht="19.5">
      <c r="A34" s="123" t="s">
        <v>24</v>
      </c>
      <c r="B34" s="123"/>
      <c r="C34" s="123"/>
      <c r="D34" s="123"/>
    </row>
    <row r="35" spans="1:4" s="6" customFormat="1" ht="120.75" customHeight="1">
      <c r="A35" s="124" t="s">
        <v>25</v>
      </c>
      <c r="B35" s="124"/>
      <c r="C35" s="125" t="s">
        <v>26</v>
      </c>
      <c r="D35" s="125"/>
    </row>
    <row r="36" spans="1:4" s="6" customFormat="1" ht="79.5" customHeight="1">
      <c r="A36" s="126" t="s">
        <v>27</v>
      </c>
      <c r="B36" s="126"/>
      <c r="C36" s="127" t="s">
        <v>28</v>
      </c>
      <c r="D36" s="127"/>
    </row>
    <row r="37" spans="1:4" s="6" customFormat="1" ht="103.5" customHeight="1">
      <c r="A37" s="128" t="s">
        <v>29</v>
      </c>
      <c r="B37" s="128"/>
      <c r="C37" s="128"/>
      <c r="D37" s="128"/>
    </row>
    <row r="38" spans="1:4" s="6" customFormat="1" ht="218.25" customHeight="1">
      <c r="A38" s="128" t="s">
        <v>30</v>
      </c>
      <c r="B38" s="128"/>
      <c r="C38" s="129"/>
      <c r="D38" s="129"/>
    </row>
    <row r="39" spans="1:4" s="6" customFormat="1" ht="75.75" customHeight="1">
      <c r="A39" s="128" t="s">
        <v>31</v>
      </c>
      <c r="B39" s="128"/>
      <c r="C39" s="129"/>
      <c r="D39" s="129"/>
    </row>
  </sheetData>
  <sheetProtection selectLockedCells="1" selectUnlockedCells="1"/>
  <mergeCells count="33">
    <mergeCell ref="A37:B37"/>
    <mergeCell ref="C37:D37"/>
    <mergeCell ref="A38:B38"/>
    <mergeCell ref="C38:D38"/>
    <mergeCell ref="A39:B39"/>
    <mergeCell ref="C39:D39"/>
    <mergeCell ref="A33:B33"/>
    <mergeCell ref="C33:D33"/>
    <mergeCell ref="A34:D34"/>
    <mergeCell ref="A35:B35"/>
    <mergeCell ref="C35:D35"/>
    <mergeCell ref="A36:B36"/>
    <mergeCell ref="C36:D36"/>
    <mergeCell ref="A29:B29"/>
    <mergeCell ref="C29:D29"/>
    <mergeCell ref="A31:B31"/>
    <mergeCell ref="C31:D31"/>
    <mergeCell ref="A32:B32"/>
    <mergeCell ref="C32:D32"/>
    <mergeCell ref="C8:D8"/>
    <mergeCell ref="C14:D14"/>
    <mergeCell ref="A15:D17"/>
    <mergeCell ref="A18:D18"/>
    <mergeCell ref="C19:D19"/>
    <mergeCell ref="C28:D28"/>
    <mergeCell ref="B1:D2"/>
    <mergeCell ref="A3:A7"/>
    <mergeCell ref="B3:B7"/>
    <mergeCell ref="C3:D3"/>
    <mergeCell ref="C4:D4"/>
    <mergeCell ref="C5:D5"/>
    <mergeCell ref="C6:D6"/>
    <mergeCell ref="C7:D7"/>
  </mergeCells>
  <printOptions/>
  <pageMargins left="0.7083333333333334" right="0" top="0" bottom="0" header="0.5118055555555555" footer="0.5118055555555555"/>
  <pageSetup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1"/>
  <sheetViews>
    <sheetView view="pageBreakPreview" zoomScaleSheetLayoutView="100" zoomScalePageLayoutView="0" workbookViewId="0" topLeftCell="A139">
      <selection activeCell="A1" sqref="A1:A18"/>
    </sheetView>
  </sheetViews>
  <sheetFormatPr defaultColWidth="9.140625" defaultRowHeight="15"/>
  <cols>
    <col min="1" max="1" width="80.7109375" style="0" customWidth="1"/>
    <col min="2" max="2" width="11.140625" style="0" customWidth="1"/>
    <col min="3" max="3" width="11.57421875" style="0" customWidth="1"/>
    <col min="4" max="4" width="11.00390625" style="0" customWidth="1"/>
    <col min="9" max="9" width="7.57421875" style="0" customWidth="1"/>
    <col min="10" max="10" width="17.421875" style="0" customWidth="1"/>
    <col min="11" max="11" width="11.7109375" style="0" customWidth="1"/>
  </cols>
  <sheetData>
    <row r="1" ht="15">
      <c r="A1" s="77" t="s">
        <v>168</v>
      </c>
    </row>
    <row r="2" ht="15">
      <c r="A2" s="77" t="s">
        <v>1</v>
      </c>
    </row>
    <row r="3" ht="15">
      <c r="A3" s="77" t="s">
        <v>2</v>
      </c>
    </row>
    <row r="4" ht="15">
      <c r="A4" s="77" t="s">
        <v>3</v>
      </c>
    </row>
    <row r="5" ht="15">
      <c r="A5" s="77" t="s">
        <v>4</v>
      </c>
    </row>
    <row r="6" ht="5.25" customHeight="1">
      <c r="A6" s="77"/>
    </row>
    <row r="7" ht="4.5" customHeight="1">
      <c r="A7" s="77"/>
    </row>
    <row r="8" ht="5.25" customHeight="1">
      <c r="A8" s="77"/>
    </row>
    <row r="9" ht="6.75" customHeight="1">
      <c r="A9" s="77"/>
    </row>
    <row r="10" ht="14.25" customHeight="1">
      <c r="A10" s="78" t="s">
        <v>169</v>
      </c>
    </row>
    <row r="11" ht="15.75" customHeight="1">
      <c r="A11" s="78" t="s">
        <v>170</v>
      </c>
    </row>
    <row r="12" ht="12.75" customHeight="1">
      <c r="A12" s="78" t="s">
        <v>171</v>
      </c>
    </row>
    <row r="13" ht="9.75" customHeight="1">
      <c r="A13" s="79"/>
    </row>
    <row r="14" ht="14.25" customHeight="1">
      <c r="A14" s="79" t="s">
        <v>172</v>
      </c>
    </row>
    <row r="15" ht="5.25" customHeight="1">
      <c r="A15" s="79"/>
    </row>
    <row r="16" ht="13.5" customHeight="1">
      <c r="A16" s="79" t="s">
        <v>173</v>
      </c>
    </row>
    <row r="17" ht="17.25" customHeight="1">
      <c r="A17" s="79" t="s">
        <v>174</v>
      </c>
    </row>
    <row r="18" ht="146.25" customHeight="1">
      <c r="A18" s="39" t="s">
        <v>322</v>
      </c>
    </row>
    <row r="19" ht="15" customHeight="1">
      <c r="A19" s="79" t="s">
        <v>175</v>
      </c>
    </row>
    <row r="20" ht="15">
      <c r="A20" s="60"/>
    </row>
    <row r="21" spans="1:10" ht="25.5" customHeight="1">
      <c r="A21" s="149" t="s">
        <v>35</v>
      </c>
      <c r="B21" s="149" t="s">
        <v>176</v>
      </c>
      <c r="C21" s="149" t="s">
        <v>177</v>
      </c>
      <c r="D21" s="149" t="s">
        <v>178</v>
      </c>
      <c r="E21" s="149"/>
      <c r="F21" s="149"/>
      <c r="G21" s="149"/>
      <c r="H21" s="149" t="s">
        <v>179</v>
      </c>
      <c r="I21" s="149" t="s">
        <v>180</v>
      </c>
      <c r="J21" s="148" t="s">
        <v>181</v>
      </c>
    </row>
    <row r="22" spans="1:10" ht="15.75" customHeight="1">
      <c r="A22" s="149"/>
      <c r="B22" s="149"/>
      <c r="C22" s="149"/>
      <c r="D22" s="149" t="s">
        <v>182</v>
      </c>
      <c r="E22" s="149" t="s">
        <v>41</v>
      </c>
      <c r="F22" s="149"/>
      <c r="G22" s="149"/>
      <c r="H22" s="149"/>
      <c r="I22" s="149"/>
      <c r="J22" s="148"/>
    </row>
    <row r="23" spans="1:10" ht="143.25" customHeight="1">
      <c r="A23" s="149"/>
      <c r="B23" s="149"/>
      <c r="C23" s="149"/>
      <c r="D23" s="149"/>
      <c r="E23" s="81" t="s">
        <v>183</v>
      </c>
      <c r="F23" s="81" t="s">
        <v>184</v>
      </c>
      <c r="G23" s="81" t="s">
        <v>185</v>
      </c>
      <c r="H23" s="149"/>
      <c r="I23" s="149"/>
      <c r="J23" s="148"/>
    </row>
    <row r="24" spans="1:10" ht="15">
      <c r="A24" s="82">
        <v>1</v>
      </c>
      <c r="B24" s="81">
        <v>2</v>
      </c>
      <c r="C24" s="81">
        <v>3</v>
      </c>
      <c r="D24" s="81">
        <v>4</v>
      </c>
      <c r="E24" s="81">
        <v>5</v>
      </c>
      <c r="F24" s="81">
        <v>6</v>
      </c>
      <c r="G24" s="81">
        <v>7</v>
      </c>
      <c r="H24" s="81">
        <v>8</v>
      </c>
      <c r="I24" s="81">
        <v>9</v>
      </c>
      <c r="J24" s="81">
        <v>10</v>
      </c>
    </row>
    <row r="25" spans="1:11" ht="38.25">
      <c r="A25" s="82">
        <v>1</v>
      </c>
      <c r="B25" s="82" t="s">
        <v>186</v>
      </c>
      <c r="C25" s="81">
        <v>1</v>
      </c>
      <c r="D25" s="81">
        <f>E25+G25+F25</f>
        <v>16627.8</v>
      </c>
      <c r="E25" s="81">
        <v>11877</v>
      </c>
      <c r="F25" s="81"/>
      <c r="G25" s="81">
        <v>4750.8</v>
      </c>
      <c r="H25" s="81">
        <v>39907</v>
      </c>
      <c r="I25" s="81">
        <v>10000</v>
      </c>
      <c r="J25" s="81">
        <f>K25+I25+H25</f>
        <v>249440.59999999998</v>
      </c>
      <c r="K25">
        <f>D25*12</f>
        <v>199533.59999999998</v>
      </c>
    </row>
    <row r="26" spans="1:11" ht="51">
      <c r="A26" s="82">
        <v>2</v>
      </c>
      <c r="B26" s="82" t="s">
        <v>187</v>
      </c>
      <c r="C26" s="81">
        <v>0.75</v>
      </c>
      <c r="D26" s="81">
        <f>E26+F26+G26</f>
        <v>8350.24</v>
      </c>
      <c r="E26" s="81">
        <v>5387.25</v>
      </c>
      <c r="F26" s="81"/>
      <c r="G26" s="81">
        <v>2962.99</v>
      </c>
      <c r="H26" s="81">
        <v>15800</v>
      </c>
      <c r="I26" s="81"/>
      <c r="J26" s="81">
        <f>K26+H26</f>
        <v>120178</v>
      </c>
      <c r="K26">
        <f>D26*12.5</f>
        <v>104378</v>
      </c>
    </row>
    <row r="27" spans="1:11" ht="25.5">
      <c r="A27" s="82">
        <v>3</v>
      </c>
      <c r="B27" s="82" t="s">
        <v>188</v>
      </c>
      <c r="C27" s="81">
        <v>0.25</v>
      </c>
      <c r="D27" s="81">
        <f>E27+F27+G27</f>
        <v>3105.68</v>
      </c>
      <c r="E27" s="81">
        <v>1975</v>
      </c>
      <c r="F27" s="81">
        <v>296.25</v>
      </c>
      <c r="G27" s="81">
        <v>834.43</v>
      </c>
      <c r="H27" s="81">
        <v>3950</v>
      </c>
      <c r="I27" s="81"/>
      <c r="J27" s="81">
        <f>D27*12.5</f>
        <v>38821</v>
      </c>
      <c r="K27">
        <f>D27*12.5+H270</f>
        <v>38821</v>
      </c>
    </row>
    <row r="28" spans="1:11" ht="25.5">
      <c r="A28" s="82">
        <v>4</v>
      </c>
      <c r="B28" s="82" t="s">
        <v>189</v>
      </c>
      <c r="C28" s="81">
        <v>4.13</v>
      </c>
      <c r="D28" s="81">
        <f>E28+G28</f>
        <v>48991.75</v>
      </c>
      <c r="E28" s="81">
        <v>32627</v>
      </c>
      <c r="F28" s="81"/>
      <c r="G28" s="81">
        <v>16364.75</v>
      </c>
      <c r="H28" s="81">
        <v>88762.32</v>
      </c>
      <c r="I28" s="81"/>
      <c r="J28" s="83">
        <f>K28+H28</f>
        <v>701159.1950000001</v>
      </c>
      <c r="K28" s="84">
        <f>D28*12.5</f>
        <v>612396.875</v>
      </c>
    </row>
    <row r="29" spans="1:10" ht="38.25">
      <c r="A29" s="82">
        <v>5</v>
      </c>
      <c r="B29" s="82" t="s">
        <v>190</v>
      </c>
      <c r="C29" s="81">
        <v>3.33</v>
      </c>
      <c r="D29" s="81">
        <f>E29+F29+G29</f>
        <v>24975.1</v>
      </c>
      <c r="E29" s="81">
        <v>15111.54</v>
      </c>
      <c r="F29" s="81">
        <v>544.66</v>
      </c>
      <c r="G29" s="81">
        <v>9318.9</v>
      </c>
      <c r="H29" s="81"/>
      <c r="I29" s="81">
        <v>25000</v>
      </c>
      <c r="J29" s="81">
        <f>D29*12+I29</f>
        <v>324701.19999999995</v>
      </c>
    </row>
    <row r="30" spans="1:11" ht="15.75" customHeight="1">
      <c r="A30" s="153" t="s">
        <v>191</v>
      </c>
      <c r="B30" s="153"/>
      <c r="C30" s="85">
        <f>SUM(C25:C29)</f>
        <v>9.46</v>
      </c>
      <c r="D30" s="85">
        <f>SUM(D25:D29)</f>
        <v>102050.57</v>
      </c>
      <c r="E30" s="85" t="s">
        <v>192</v>
      </c>
      <c r="F30" s="85" t="s">
        <v>192</v>
      </c>
      <c r="G30" s="85" t="s">
        <v>192</v>
      </c>
      <c r="H30" s="86" t="s">
        <v>192</v>
      </c>
      <c r="I30" s="85" t="s">
        <v>192</v>
      </c>
      <c r="J30" s="87">
        <f>J25+J26+J27+J28+J29</f>
        <v>1434299.9949999999</v>
      </c>
      <c r="K30">
        <f>J25+J26+J27+J28+J29</f>
        <v>1434299.9949999999</v>
      </c>
    </row>
    <row r="31" spans="1:3" ht="15">
      <c r="A31" s="60"/>
      <c r="C31">
        <f>SUM(C25:C30)</f>
        <v>18.92</v>
      </c>
    </row>
    <row r="32" ht="18" customHeight="1">
      <c r="A32" s="79" t="s">
        <v>193</v>
      </c>
    </row>
    <row r="33" ht="10.5" customHeight="1">
      <c r="A33" s="79" t="s">
        <v>194</v>
      </c>
    </row>
    <row r="34" ht="15">
      <c r="A34" s="60"/>
    </row>
    <row r="35" spans="1:6" ht="76.5">
      <c r="A35" s="80" t="s">
        <v>35</v>
      </c>
      <c r="B35" s="88" t="s">
        <v>195</v>
      </c>
      <c r="C35" s="88" t="s">
        <v>196</v>
      </c>
      <c r="D35" s="88" t="s">
        <v>197</v>
      </c>
      <c r="E35" s="88" t="s">
        <v>198</v>
      </c>
      <c r="F35" s="88" t="s">
        <v>199</v>
      </c>
    </row>
    <row r="36" spans="1:6" ht="15">
      <c r="A36" s="82">
        <v>1</v>
      </c>
      <c r="B36" s="81">
        <v>2</v>
      </c>
      <c r="C36" s="81">
        <v>3</v>
      </c>
      <c r="D36" s="81">
        <v>4</v>
      </c>
      <c r="E36" s="81">
        <v>5</v>
      </c>
      <c r="F36" s="81">
        <v>6</v>
      </c>
    </row>
    <row r="37" spans="1:6" ht="15">
      <c r="A37" s="82"/>
      <c r="B37" s="81"/>
      <c r="C37" s="81"/>
      <c r="D37" s="81"/>
      <c r="E37" s="81"/>
      <c r="F37" s="81"/>
    </row>
    <row r="38" spans="1:6" ht="15">
      <c r="A38" s="82"/>
      <c r="B38" s="81"/>
      <c r="C38" s="81"/>
      <c r="D38" s="81"/>
      <c r="E38" s="81"/>
      <c r="F38" s="81"/>
    </row>
    <row r="39" spans="1:6" ht="15">
      <c r="A39" s="82"/>
      <c r="B39" s="89" t="s">
        <v>191</v>
      </c>
      <c r="C39" s="81" t="s">
        <v>192</v>
      </c>
      <c r="D39" s="81" t="s">
        <v>192</v>
      </c>
      <c r="E39" s="81" t="s">
        <v>192</v>
      </c>
      <c r="F39" s="81"/>
    </row>
    <row r="40" ht="15">
      <c r="A40" s="60"/>
    </row>
    <row r="41" ht="16.5" customHeight="1">
      <c r="A41" s="79" t="s">
        <v>200</v>
      </c>
    </row>
    <row r="42" ht="12" customHeight="1">
      <c r="A42" s="79" t="s">
        <v>201</v>
      </c>
    </row>
    <row r="43" ht="15">
      <c r="A43" s="60"/>
    </row>
    <row r="44" spans="1:6" ht="63.75">
      <c r="A44" s="80" t="s">
        <v>35</v>
      </c>
      <c r="B44" s="88" t="s">
        <v>195</v>
      </c>
      <c r="C44" s="88" t="s">
        <v>202</v>
      </c>
      <c r="D44" s="88" t="s">
        <v>203</v>
      </c>
      <c r="E44" s="88" t="s">
        <v>204</v>
      </c>
      <c r="F44" s="88" t="s">
        <v>199</v>
      </c>
    </row>
    <row r="45" spans="1:6" ht="15">
      <c r="A45" s="82">
        <v>1</v>
      </c>
      <c r="B45" s="81">
        <v>2</v>
      </c>
      <c r="C45" s="81">
        <v>3</v>
      </c>
      <c r="D45" s="81">
        <v>4</v>
      </c>
      <c r="E45" s="81">
        <v>5</v>
      </c>
      <c r="F45" s="81">
        <v>6</v>
      </c>
    </row>
    <row r="46" spans="1:6" ht="15">
      <c r="A46" s="82"/>
      <c r="B46" s="81"/>
      <c r="C46" s="81"/>
      <c r="D46" s="81"/>
      <c r="E46" s="81"/>
      <c r="F46" s="81"/>
    </row>
    <row r="47" spans="1:6" ht="15">
      <c r="A47" s="82"/>
      <c r="B47" s="81"/>
      <c r="C47" s="81"/>
      <c r="D47" s="81"/>
      <c r="E47" s="81"/>
      <c r="F47" s="81"/>
    </row>
    <row r="48" spans="1:6" ht="15">
      <c r="A48" s="82"/>
      <c r="B48" s="89" t="s">
        <v>191</v>
      </c>
      <c r="C48" s="81" t="s">
        <v>192</v>
      </c>
      <c r="D48" s="81" t="s">
        <v>192</v>
      </c>
      <c r="E48" s="81" t="s">
        <v>192</v>
      </c>
      <c r="F48" s="81"/>
    </row>
    <row r="49" ht="15">
      <c r="A49" s="60"/>
    </row>
    <row r="50" ht="15.75" customHeight="1">
      <c r="A50" s="79" t="s">
        <v>205</v>
      </c>
    </row>
    <row r="51" ht="15" customHeight="1">
      <c r="A51" s="79" t="s">
        <v>206</v>
      </c>
    </row>
    <row r="52" ht="15" customHeight="1">
      <c r="A52" s="79" t="s">
        <v>207</v>
      </c>
    </row>
    <row r="53" ht="15" customHeight="1">
      <c r="A53" s="79" t="s">
        <v>208</v>
      </c>
    </row>
    <row r="54" ht="15">
      <c r="A54" s="60"/>
    </row>
    <row r="55" spans="1:4" ht="76.5">
      <c r="A55" s="80" t="s">
        <v>35</v>
      </c>
      <c r="B55" s="88" t="s">
        <v>209</v>
      </c>
      <c r="C55" s="88" t="s">
        <v>210</v>
      </c>
      <c r="D55" s="88" t="s">
        <v>211</v>
      </c>
    </row>
    <row r="56" spans="1:4" ht="15">
      <c r="A56" s="82">
        <v>1</v>
      </c>
      <c r="B56" s="81">
        <v>2</v>
      </c>
      <c r="C56" s="81">
        <v>3</v>
      </c>
      <c r="D56" s="81">
        <v>4</v>
      </c>
    </row>
    <row r="57" spans="1:4" ht="89.25">
      <c r="A57" s="90">
        <v>1</v>
      </c>
      <c r="B57" s="85" t="s">
        <v>212</v>
      </c>
      <c r="C57" s="91" t="s">
        <v>192</v>
      </c>
      <c r="D57" s="91"/>
    </row>
    <row r="58" spans="1:4" ht="25.5" customHeight="1">
      <c r="A58" s="151" t="s">
        <v>213</v>
      </c>
      <c r="B58" s="92" t="s">
        <v>41</v>
      </c>
      <c r="C58" s="150">
        <f>J30</f>
        <v>1434299.9949999999</v>
      </c>
      <c r="D58" s="150">
        <v>315500</v>
      </c>
    </row>
    <row r="59" spans="1:4" ht="25.5">
      <c r="A59" s="151"/>
      <c r="B59" s="86" t="s">
        <v>214</v>
      </c>
      <c r="C59" s="150"/>
      <c r="D59" s="150"/>
    </row>
    <row r="60" spans="1:4" ht="63.75">
      <c r="A60" s="90" t="s">
        <v>215</v>
      </c>
      <c r="B60" s="93" t="s">
        <v>216</v>
      </c>
      <c r="C60" s="91"/>
      <c r="D60" s="94"/>
    </row>
    <row r="61" spans="1:4" ht="191.25">
      <c r="A61" s="90" t="s">
        <v>217</v>
      </c>
      <c r="B61" s="85" t="s">
        <v>218</v>
      </c>
      <c r="C61" s="91"/>
      <c r="D61" s="94"/>
    </row>
    <row r="62" spans="1:4" ht="127.5">
      <c r="A62" s="90">
        <v>2</v>
      </c>
      <c r="B62" s="85" t="s">
        <v>219</v>
      </c>
      <c r="C62" s="91" t="s">
        <v>192</v>
      </c>
      <c r="D62" s="94"/>
    </row>
    <row r="63" spans="1:4" ht="38.25" customHeight="1">
      <c r="A63" s="151" t="s">
        <v>220</v>
      </c>
      <c r="B63" s="95" t="s">
        <v>41</v>
      </c>
      <c r="C63" s="150">
        <f>J30</f>
        <v>1434299.9949999999</v>
      </c>
      <c r="D63" s="150">
        <v>41595</v>
      </c>
    </row>
    <row r="64" spans="1:4" ht="165.75">
      <c r="A64" s="151"/>
      <c r="B64" s="85" t="s">
        <v>221</v>
      </c>
      <c r="C64" s="150"/>
      <c r="D64" s="150"/>
    </row>
    <row r="65" spans="1:4" ht="165.75">
      <c r="A65" s="90" t="s">
        <v>222</v>
      </c>
      <c r="B65" s="85" t="s">
        <v>223</v>
      </c>
      <c r="C65" s="91"/>
      <c r="D65" s="94"/>
    </row>
    <row r="66" spans="1:4" ht="178.5">
      <c r="A66" s="90" t="s">
        <v>224</v>
      </c>
      <c r="B66" s="85" t="s">
        <v>225</v>
      </c>
      <c r="C66" s="94">
        <f>J30</f>
        <v>1434299.9949999999</v>
      </c>
      <c r="D66" s="94">
        <v>2869</v>
      </c>
    </row>
    <row r="67" spans="1:4" ht="255">
      <c r="A67" s="90" t="s">
        <v>226</v>
      </c>
      <c r="B67" s="96" t="s">
        <v>227</v>
      </c>
      <c r="C67" s="91"/>
      <c r="D67" s="94"/>
    </row>
    <row r="68" spans="1:4" ht="255">
      <c r="A68" s="90" t="s">
        <v>228</v>
      </c>
      <c r="B68" s="96" t="s">
        <v>227</v>
      </c>
      <c r="C68" s="91"/>
      <c r="D68" s="94"/>
    </row>
    <row r="69" spans="1:4" ht="153">
      <c r="A69" s="90">
        <v>3</v>
      </c>
      <c r="B69" s="85" t="s">
        <v>229</v>
      </c>
      <c r="C69" s="94">
        <f>J30</f>
        <v>1434299.9949999999</v>
      </c>
      <c r="D69" s="94">
        <v>73136</v>
      </c>
    </row>
    <row r="70" spans="1:4" ht="15">
      <c r="A70" s="90"/>
      <c r="B70" s="89" t="s">
        <v>191</v>
      </c>
      <c r="C70" s="91" t="s">
        <v>192</v>
      </c>
      <c r="D70" s="94">
        <f>D69+D66+D63+D58</f>
        <v>433100</v>
      </c>
    </row>
    <row r="71" ht="15">
      <c r="A71" s="60"/>
    </row>
    <row r="72" ht="15">
      <c r="A72" s="79" t="s">
        <v>242</v>
      </c>
    </row>
    <row r="73" ht="27">
      <c r="A73" s="79" t="s">
        <v>243</v>
      </c>
    </row>
    <row r="74" ht="27">
      <c r="A74" s="79" t="s">
        <v>244</v>
      </c>
    </row>
    <row r="75" ht="27">
      <c r="A75" s="79" t="s">
        <v>245</v>
      </c>
    </row>
    <row r="76" ht="27">
      <c r="A76" s="79" t="s">
        <v>246</v>
      </c>
    </row>
    <row r="77" ht="27">
      <c r="A77" s="79" t="s">
        <v>247</v>
      </c>
    </row>
    <row r="78" ht="15">
      <c r="A78" s="79" t="s">
        <v>248</v>
      </c>
    </row>
    <row r="79" ht="15">
      <c r="A79" s="79"/>
    </row>
    <row r="80" ht="15">
      <c r="A80" s="79" t="s">
        <v>266</v>
      </c>
    </row>
    <row r="81" ht="15">
      <c r="A81" s="79"/>
    </row>
    <row r="82" ht="15">
      <c r="A82" s="79"/>
    </row>
    <row r="83" ht="15">
      <c r="A83" s="79"/>
    </row>
    <row r="84" ht="15">
      <c r="A84" s="79"/>
    </row>
    <row r="85" ht="15">
      <c r="A85" s="79"/>
    </row>
    <row r="86" ht="15">
      <c r="A86" s="79"/>
    </row>
    <row r="87" ht="15">
      <c r="A87" s="79"/>
    </row>
    <row r="88" ht="15">
      <c r="A88" s="79"/>
    </row>
    <row r="89" ht="15">
      <c r="A89" s="79"/>
    </row>
    <row r="90" ht="15">
      <c r="A90" s="79"/>
    </row>
    <row r="91" ht="15">
      <c r="A91" s="79"/>
    </row>
    <row r="92" ht="15">
      <c r="A92" s="79"/>
    </row>
    <row r="93" ht="15">
      <c r="A93" s="79"/>
    </row>
    <row r="94" ht="15">
      <c r="A94" s="79"/>
    </row>
    <row r="95" ht="15">
      <c r="A95" s="79"/>
    </row>
    <row r="96" ht="15">
      <c r="A96" s="79"/>
    </row>
    <row r="97" ht="15">
      <c r="A97" s="79"/>
    </row>
    <row r="98" ht="15">
      <c r="A98" s="79"/>
    </row>
    <row r="99" ht="15">
      <c r="A99" s="79"/>
    </row>
    <row r="100" ht="15">
      <c r="A100" s="79"/>
    </row>
    <row r="101" ht="15">
      <c r="A101" s="79"/>
    </row>
    <row r="102" ht="15">
      <c r="A102" s="79"/>
    </row>
    <row r="103" ht="15">
      <c r="A103" s="79"/>
    </row>
    <row r="104" ht="15">
      <c r="A104" s="79"/>
    </row>
    <row r="105" ht="15">
      <c r="A105" s="79"/>
    </row>
    <row r="106" ht="15">
      <c r="A106" s="79"/>
    </row>
    <row r="107" ht="15">
      <c r="A107" s="79"/>
    </row>
    <row r="108" ht="15">
      <c r="A108" s="79"/>
    </row>
    <row r="109" ht="15">
      <c r="A109" s="79"/>
    </row>
    <row r="110" ht="15">
      <c r="A110" s="79" t="s">
        <v>249</v>
      </c>
    </row>
    <row r="111" ht="15">
      <c r="A111" s="79" t="s">
        <v>250</v>
      </c>
    </row>
    <row r="112" ht="15">
      <c r="A112" s="79"/>
    </row>
    <row r="113" ht="27">
      <c r="A113" s="79" t="s">
        <v>251</v>
      </c>
    </row>
    <row r="114" ht="27">
      <c r="A114" s="79" t="s">
        <v>252</v>
      </c>
    </row>
    <row r="115" ht="15">
      <c r="A115" s="60"/>
    </row>
    <row r="116" spans="1:5" ht="63.75">
      <c r="A116" s="80" t="s">
        <v>35</v>
      </c>
      <c r="B116" s="88" t="s">
        <v>36</v>
      </c>
      <c r="C116" s="88" t="s">
        <v>253</v>
      </c>
      <c r="D116" s="88" t="s">
        <v>254</v>
      </c>
      <c r="E116" s="88" t="s">
        <v>255</v>
      </c>
    </row>
    <row r="117" spans="1:5" ht="15">
      <c r="A117" s="82">
        <v>1</v>
      </c>
      <c r="B117" s="81">
        <v>2</v>
      </c>
      <c r="C117" s="81">
        <v>3</v>
      </c>
      <c r="D117" s="81">
        <v>4</v>
      </c>
      <c r="E117" s="81">
        <v>5</v>
      </c>
    </row>
    <row r="118" spans="1:5" ht="15">
      <c r="A118" s="82"/>
      <c r="B118" s="81"/>
      <c r="C118" s="81"/>
      <c r="D118" s="81"/>
      <c r="E118" s="81"/>
    </row>
    <row r="119" spans="1:5" ht="15">
      <c r="A119" s="82"/>
      <c r="B119" s="81"/>
      <c r="C119" s="81"/>
      <c r="D119" s="81"/>
      <c r="E119" s="81"/>
    </row>
    <row r="120" spans="1:5" ht="15">
      <c r="A120" s="82"/>
      <c r="B120" s="89" t="s">
        <v>191</v>
      </c>
      <c r="C120" s="81" t="s">
        <v>192</v>
      </c>
      <c r="D120" s="81" t="s">
        <v>192</v>
      </c>
      <c r="E120" s="81"/>
    </row>
    <row r="121" ht="15">
      <c r="A121" s="60"/>
    </row>
    <row r="122" ht="15">
      <c r="A122" s="79" t="s">
        <v>256</v>
      </c>
    </row>
    <row r="123" ht="15">
      <c r="A123" s="79" t="s">
        <v>257</v>
      </c>
    </row>
    <row r="124" ht="15">
      <c r="A124" s="79"/>
    </row>
    <row r="125" ht="27">
      <c r="A125" s="79" t="s">
        <v>251</v>
      </c>
    </row>
    <row r="126" ht="27">
      <c r="A126" s="79" t="s">
        <v>252</v>
      </c>
    </row>
    <row r="127" ht="15">
      <c r="A127" s="60"/>
    </row>
    <row r="128" spans="1:5" ht="127.5">
      <c r="A128" s="80" t="s">
        <v>35</v>
      </c>
      <c r="B128" s="88" t="s">
        <v>195</v>
      </c>
      <c r="C128" s="88" t="s">
        <v>258</v>
      </c>
      <c r="D128" s="88" t="s">
        <v>259</v>
      </c>
      <c r="E128" s="88" t="s">
        <v>260</v>
      </c>
    </row>
    <row r="129" spans="1:5" ht="15">
      <c r="A129" s="82">
        <v>1</v>
      </c>
      <c r="B129" s="81">
        <v>2</v>
      </c>
      <c r="C129" s="81">
        <v>3</v>
      </c>
      <c r="D129" s="81">
        <v>4</v>
      </c>
      <c r="E129" s="81">
        <v>5</v>
      </c>
    </row>
    <row r="130" spans="1:5" ht="15">
      <c r="A130" s="82"/>
      <c r="B130" s="81"/>
      <c r="C130" s="81"/>
      <c r="D130" s="81"/>
      <c r="E130" s="81"/>
    </row>
    <row r="131" spans="1:5" ht="15">
      <c r="A131" s="82"/>
      <c r="B131" s="81"/>
      <c r="C131" s="81"/>
      <c r="D131" s="81"/>
      <c r="E131" s="81"/>
    </row>
    <row r="132" spans="1:5" ht="15">
      <c r="A132" s="82"/>
      <c r="B132" s="89" t="s">
        <v>191</v>
      </c>
      <c r="C132" s="81"/>
      <c r="D132" s="81" t="s">
        <v>192</v>
      </c>
      <c r="E132" s="81"/>
    </row>
    <row r="133" ht="15">
      <c r="A133" s="60"/>
    </row>
    <row r="134" ht="15">
      <c r="A134" s="79" t="s">
        <v>264</v>
      </c>
    </row>
    <row r="135" ht="15">
      <c r="A135" s="79" t="s">
        <v>265</v>
      </c>
    </row>
    <row r="136" ht="15">
      <c r="A136" s="79"/>
    </row>
    <row r="137" ht="27">
      <c r="A137" s="79" t="s">
        <v>251</v>
      </c>
    </row>
    <row r="138" ht="27">
      <c r="A138" s="79" t="s">
        <v>252</v>
      </c>
    </row>
    <row r="139" ht="15">
      <c r="A139" s="60"/>
    </row>
    <row r="140" spans="1:5" ht="63.75">
      <c r="A140" s="80" t="s">
        <v>35</v>
      </c>
      <c r="B140" s="88" t="s">
        <v>36</v>
      </c>
      <c r="C140" s="88" t="s">
        <v>253</v>
      </c>
      <c r="D140" s="88" t="s">
        <v>254</v>
      </c>
      <c r="E140" s="88" t="s">
        <v>255</v>
      </c>
    </row>
    <row r="141" spans="1:5" ht="15">
      <c r="A141" s="82">
        <v>1</v>
      </c>
      <c r="B141" s="81">
        <v>2</v>
      </c>
      <c r="C141" s="81">
        <v>3</v>
      </c>
      <c r="D141" s="81">
        <v>4</v>
      </c>
      <c r="E141" s="81">
        <v>5</v>
      </c>
    </row>
    <row r="142" spans="1:5" ht="15">
      <c r="A142" s="82"/>
      <c r="B142" s="81"/>
      <c r="C142" s="81"/>
      <c r="D142" s="81"/>
      <c r="E142" s="81"/>
    </row>
    <row r="143" spans="1:5" ht="15">
      <c r="A143" s="82"/>
      <c r="B143" s="81"/>
      <c r="C143" s="81"/>
      <c r="D143" s="81"/>
      <c r="E143" s="81"/>
    </row>
    <row r="144" spans="1:5" ht="15">
      <c r="A144" s="82"/>
      <c r="B144" s="89" t="s">
        <v>191</v>
      </c>
      <c r="C144" s="81" t="s">
        <v>192</v>
      </c>
      <c r="D144" s="81" t="s">
        <v>192</v>
      </c>
      <c r="E144" s="81"/>
    </row>
    <row r="145" ht="15">
      <c r="A145" s="60"/>
    </row>
    <row r="146" ht="15">
      <c r="A146" s="79" t="s">
        <v>266</v>
      </c>
    </row>
    <row r="147" ht="15">
      <c r="A147" s="79"/>
    </row>
    <row r="148" ht="15">
      <c r="A148" s="79"/>
    </row>
    <row r="149" ht="15">
      <c r="A149" s="79"/>
    </row>
    <row r="150" ht="15">
      <c r="A150" s="79" t="s">
        <v>267</v>
      </c>
    </row>
    <row r="151" ht="15">
      <c r="A151" s="79" t="s">
        <v>268</v>
      </c>
    </row>
    <row r="152" ht="15">
      <c r="A152" s="79"/>
    </row>
    <row r="153" ht="27">
      <c r="A153" s="79" t="s">
        <v>251</v>
      </c>
    </row>
    <row r="154" ht="27">
      <c r="A154" s="79" t="s">
        <v>252</v>
      </c>
    </row>
    <row r="155" ht="15">
      <c r="A155" s="60"/>
    </row>
    <row r="156" spans="1:5" ht="63.75">
      <c r="A156" s="80" t="s">
        <v>35</v>
      </c>
      <c r="B156" s="88" t="s">
        <v>36</v>
      </c>
      <c r="C156" s="88" t="s">
        <v>253</v>
      </c>
      <c r="D156" s="88" t="s">
        <v>254</v>
      </c>
      <c r="E156" s="88" t="s">
        <v>255</v>
      </c>
    </row>
    <row r="157" spans="1:5" ht="15">
      <c r="A157" s="82">
        <v>1</v>
      </c>
      <c r="B157" s="81">
        <v>2</v>
      </c>
      <c r="C157" s="81">
        <v>3</v>
      </c>
      <c r="D157" s="81">
        <v>4</v>
      </c>
      <c r="E157" s="81">
        <v>5</v>
      </c>
    </row>
    <row r="158" spans="1:5" ht="15">
      <c r="A158" s="82"/>
      <c r="B158" s="81"/>
      <c r="C158" s="81"/>
      <c r="D158" s="81"/>
      <c r="E158" s="81"/>
    </row>
    <row r="159" spans="1:5" ht="15">
      <c r="A159" s="82"/>
      <c r="B159" s="81"/>
      <c r="C159" s="81"/>
      <c r="D159" s="81"/>
      <c r="E159" s="81"/>
    </row>
    <row r="160" spans="1:5" ht="15">
      <c r="A160" s="82"/>
      <c r="B160" s="89" t="s">
        <v>191</v>
      </c>
      <c r="C160" s="81" t="s">
        <v>192</v>
      </c>
      <c r="D160" s="81" t="s">
        <v>192</v>
      </c>
      <c r="E160" s="81"/>
    </row>
    <row r="161" ht="15">
      <c r="A161" s="60"/>
    </row>
    <row r="162" ht="27">
      <c r="A162" s="79" t="s">
        <v>269</v>
      </c>
    </row>
    <row r="163" ht="15">
      <c r="A163" s="79"/>
    </row>
    <row r="164" ht="27">
      <c r="A164" s="79" t="s">
        <v>251</v>
      </c>
    </row>
    <row r="165" ht="27">
      <c r="A165" s="79" t="s">
        <v>252</v>
      </c>
    </row>
    <row r="166" ht="15">
      <c r="A166" s="79"/>
    </row>
    <row r="167" ht="15">
      <c r="A167" s="79" t="s">
        <v>270</v>
      </c>
    </row>
    <row r="168" ht="15">
      <c r="A168" s="60"/>
    </row>
    <row r="169" spans="1:6" ht="51">
      <c r="A169" s="80" t="s">
        <v>35</v>
      </c>
      <c r="B169" s="88" t="s">
        <v>195</v>
      </c>
      <c r="C169" s="88" t="s">
        <v>271</v>
      </c>
      <c r="D169" s="88" t="s">
        <v>272</v>
      </c>
      <c r="E169" s="88" t="s">
        <v>273</v>
      </c>
      <c r="F169" s="88" t="s">
        <v>199</v>
      </c>
    </row>
    <row r="170" spans="1:6" ht="15">
      <c r="A170" s="82">
        <v>1</v>
      </c>
      <c r="B170" s="81">
        <v>2</v>
      </c>
      <c r="C170" s="81">
        <v>3</v>
      </c>
      <c r="D170" s="81">
        <v>4</v>
      </c>
      <c r="E170" s="81">
        <v>5</v>
      </c>
      <c r="F170" s="81">
        <v>6</v>
      </c>
    </row>
    <row r="171" spans="1:6" ht="15">
      <c r="A171" s="82"/>
      <c r="B171" s="81"/>
      <c r="C171" s="81"/>
      <c r="D171" s="81"/>
      <c r="E171" s="81"/>
      <c r="F171" s="81"/>
    </row>
    <row r="172" spans="1:6" ht="15">
      <c r="A172" s="82"/>
      <c r="B172" s="81"/>
      <c r="C172" s="81"/>
      <c r="D172" s="81"/>
      <c r="E172" s="81"/>
      <c r="F172" s="81"/>
    </row>
    <row r="173" spans="1:6" ht="15">
      <c r="A173" s="82"/>
      <c r="B173" s="89" t="s">
        <v>191</v>
      </c>
      <c r="C173" s="81" t="s">
        <v>192</v>
      </c>
      <c r="D173" s="81" t="s">
        <v>192</v>
      </c>
      <c r="E173" s="81" t="s">
        <v>192</v>
      </c>
      <c r="F173" s="81"/>
    </row>
    <row r="174" ht="15">
      <c r="A174" s="60"/>
    </row>
    <row r="175" ht="27">
      <c r="A175" s="79" t="s">
        <v>276</v>
      </c>
    </row>
    <row r="176" ht="15">
      <c r="A176" s="60"/>
    </row>
    <row r="177" spans="1:5" ht="51">
      <c r="A177" s="80" t="s">
        <v>35</v>
      </c>
      <c r="B177" s="88" t="s">
        <v>195</v>
      </c>
      <c r="C177" s="88" t="s">
        <v>277</v>
      </c>
      <c r="D177" s="88" t="s">
        <v>278</v>
      </c>
      <c r="E177" s="88" t="s">
        <v>279</v>
      </c>
    </row>
    <row r="178" spans="1:5" ht="15">
      <c r="A178" s="82">
        <v>1</v>
      </c>
      <c r="B178" s="81">
        <v>2</v>
      </c>
      <c r="C178" s="81">
        <v>3</v>
      </c>
      <c r="D178" s="81">
        <v>4</v>
      </c>
      <c r="E178" s="81">
        <v>5</v>
      </c>
    </row>
    <row r="179" spans="1:5" ht="15">
      <c r="A179" s="82"/>
      <c r="B179" s="81"/>
      <c r="C179" s="81"/>
      <c r="D179" s="81"/>
      <c r="E179" s="81"/>
    </row>
    <row r="180" spans="1:5" ht="15">
      <c r="A180" s="82"/>
      <c r="B180" s="81"/>
      <c r="C180" s="81"/>
      <c r="D180" s="81"/>
      <c r="E180" s="81"/>
    </row>
    <row r="181" spans="1:5" ht="15">
      <c r="A181" s="82"/>
      <c r="B181" s="89" t="s">
        <v>191</v>
      </c>
      <c r="C181" s="81"/>
      <c r="D181" s="81"/>
      <c r="E181" s="81"/>
    </row>
    <row r="182" ht="15">
      <c r="A182" s="60"/>
    </row>
    <row r="183" ht="27">
      <c r="A183" s="79" t="s">
        <v>280</v>
      </c>
    </row>
    <row r="184" ht="15">
      <c r="A184" s="79"/>
    </row>
    <row r="185" ht="15">
      <c r="A185" s="99"/>
    </row>
    <row r="186" ht="15">
      <c r="A186" s="79" t="s">
        <v>281</v>
      </c>
    </row>
    <row r="187" ht="27">
      <c r="A187" s="79" t="s">
        <v>282</v>
      </c>
    </row>
    <row r="188" ht="15">
      <c r="A188" s="79" t="s">
        <v>283</v>
      </c>
    </row>
    <row r="189" ht="15">
      <c r="A189" s="99"/>
    </row>
    <row r="190" spans="1:6" ht="51">
      <c r="A190" s="80" t="s">
        <v>35</v>
      </c>
      <c r="B190" s="88" t="s">
        <v>36</v>
      </c>
      <c r="C190" s="88" t="s">
        <v>284</v>
      </c>
      <c r="D190" s="88" t="s">
        <v>285</v>
      </c>
      <c r="E190" s="88" t="s">
        <v>286</v>
      </c>
      <c r="F190" s="88" t="s">
        <v>287</v>
      </c>
    </row>
    <row r="191" spans="1:6" ht="15">
      <c r="A191" s="82">
        <v>1</v>
      </c>
      <c r="B191" s="81">
        <v>2</v>
      </c>
      <c r="C191" s="81">
        <v>4</v>
      </c>
      <c r="D191" s="81">
        <v>5</v>
      </c>
      <c r="E191" s="81">
        <v>6</v>
      </c>
      <c r="F191" s="81">
        <v>6</v>
      </c>
    </row>
    <row r="192" spans="1:6" ht="15">
      <c r="A192" s="82"/>
      <c r="B192" s="81"/>
      <c r="C192" s="81"/>
      <c r="D192" s="81"/>
      <c r="E192" s="81"/>
      <c r="F192" s="81"/>
    </row>
    <row r="193" spans="1:6" ht="15">
      <c r="A193" s="82"/>
      <c r="B193" s="81"/>
      <c r="C193" s="81"/>
      <c r="D193" s="81"/>
      <c r="E193" s="81"/>
      <c r="F193" s="81"/>
    </row>
    <row r="194" spans="1:6" ht="15">
      <c r="A194" s="82"/>
      <c r="B194" s="89" t="s">
        <v>191</v>
      </c>
      <c r="C194" s="81" t="s">
        <v>192</v>
      </c>
      <c r="D194" s="81" t="s">
        <v>192</v>
      </c>
      <c r="E194" s="81" t="s">
        <v>192</v>
      </c>
      <c r="F194" s="81"/>
    </row>
    <row r="195" ht="15">
      <c r="A195" s="60"/>
    </row>
    <row r="196" ht="27">
      <c r="A196" s="79" t="s">
        <v>294</v>
      </c>
    </row>
    <row r="197" ht="15">
      <c r="A197" s="79"/>
    </row>
    <row r="198" ht="15">
      <c r="A198" s="99"/>
    </row>
    <row r="199" ht="15">
      <c r="A199" s="79" t="s">
        <v>281</v>
      </c>
    </row>
    <row r="200" ht="27">
      <c r="A200" s="79" t="s">
        <v>282</v>
      </c>
    </row>
    <row r="201" ht="15">
      <c r="A201" s="79" t="s">
        <v>283</v>
      </c>
    </row>
    <row r="202" ht="15">
      <c r="A202" s="99"/>
    </row>
    <row r="203" spans="1:5" ht="63.75">
      <c r="A203" s="80" t="s">
        <v>35</v>
      </c>
      <c r="B203" s="88" t="s">
        <v>36</v>
      </c>
      <c r="C203" s="88" t="s">
        <v>295</v>
      </c>
      <c r="D203" s="88" t="s">
        <v>296</v>
      </c>
      <c r="E203" s="88" t="s">
        <v>297</v>
      </c>
    </row>
    <row r="204" spans="1:5" ht="15">
      <c r="A204" s="82">
        <v>1</v>
      </c>
      <c r="B204" s="81">
        <v>2</v>
      </c>
      <c r="C204" s="81">
        <v>4</v>
      </c>
      <c r="D204" s="81">
        <v>5</v>
      </c>
      <c r="E204" s="81">
        <v>6</v>
      </c>
    </row>
    <row r="205" spans="1:5" ht="15">
      <c r="A205" s="82"/>
      <c r="B205" s="81"/>
      <c r="C205" s="81"/>
      <c r="D205" s="81"/>
      <c r="E205" s="81"/>
    </row>
    <row r="206" spans="1:5" ht="15">
      <c r="A206" s="82"/>
      <c r="B206" s="81"/>
      <c r="C206" s="81"/>
      <c r="D206" s="81"/>
      <c r="E206" s="81"/>
    </row>
    <row r="207" spans="1:5" ht="15">
      <c r="A207" s="82"/>
      <c r="B207" s="89" t="s">
        <v>191</v>
      </c>
      <c r="C207" s="81" t="s">
        <v>192</v>
      </c>
      <c r="D207" s="81" t="s">
        <v>192</v>
      </c>
      <c r="E207" s="81" t="s">
        <v>192</v>
      </c>
    </row>
    <row r="208" ht="15">
      <c r="A208" s="60"/>
    </row>
    <row r="209" ht="15">
      <c r="A209" s="79" t="s">
        <v>298</v>
      </c>
    </row>
    <row r="210" ht="15">
      <c r="A210" s="79" t="s">
        <v>299</v>
      </c>
    </row>
    <row r="211" ht="15">
      <c r="A211" s="60"/>
    </row>
    <row r="212" spans="1:5" ht="51">
      <c r="A212" s="80" t="s">
        <v>35</v>
      </c>
      <c r="B212" s="88" t="s">
        <v>195</v>
      </c>
      <c r="C212" s="88" t="s">
        <v>300</v>
      </c>
      <c r="D212" s="88" t="s">
        <v>301</v>
      </c>
      <c r="E212" s="88" t="s">
        <v>302</v>
      </c>
    </row>
    <row r="213" spans="1:5" ht="15">
      <c r="A213" s="82">
        <v>1</v>
      </c>
      <c r="B213" s="81">
        <v>2</v>
      </c>
      <c r="C213" s="81">
        <v>3</v>
      </c>
      <c r="D213" s="81">
        <v>4</v>
      </c>
      <c r="E213" s="81">
        <v>5</v>
      </c>
    </row>
    <row r="214" spans="1:5" ht="15">
      <c r="A214" s="82"/>
      <c r="B214" s="81"/>
      <c r="C214" s="81"/>
      <c r="D214" s="81"/>
      <c r="E214" s="81"/>
    </row>
    <row r="215" spans="1:5" ht="15">
      <c r="A215" s="82"/>
      <c r="B215" s="81"/>
      <c r="C215" s="81"/>
      <c r="D215" s="81"/>
      <c r="E215" s="81"/>
    </row>
    <row r="216" spans="1:5" ht="15">
      <c r="A216" s="82"/>
      <c r="B216" s="89" t="s">
        <v>191</v>
      </c>
      <c r="C216" s="81" t="s">
        <v>192</v>
      </c>
      <c r="D216" s="81" t="s">
        <v>192</v>
      </c>
      <c r="E216" s="81"/>
    </row>
    <row r="217" ht="15">
      <c r="A217" s="60"/>
    </row>
    <row r="218" ht="15">
      <c r="A218" s="79" t="s">
        <v>323</v>
      </c>
    </row>
    <row r="219" ht="15">
      <c r="A219" s="79"/>
    </row>
    <row r="220" ht="15">
      <c r="A220" s="79"/>
    </row>
    <row r="221" ht="15">
      <c r="A221" s="79"/>
    </row>
    <row r="222" ht="15">
      <c r="A222" s="79"/>
    </row>
    <row r="223" ht="15">
      <c r="A223" s="79"/>
    </row>
    <row r="224" ht="15">
      <c r="A224" s="79"/>
    </row>
    <row r="225" ht="15">
      <c r="A225" s="79" t="s">
        <v>310</v>
      </c>
    </row>
    <row r="226" ht="15">
      <c r="A226" s="60"/>
    </row>
    <row r="227" spans="1:4" ht="38.25">
      <c r="A227" s="80" t="s">
        <v>35</v>
      </c>
      <c r="B227" s="88" t="s">
        <v>195</v>
      </c>
      <c r="C227" s="88" t="s">
        <v>311</v>
      </c>
      <c r="D227" s="88" t="s">
        <v>312</v>
      </c>
    </row>
    <row r="228" spans="1:4" ht="15">
      <c r="A228" s="82">
        <v>1</v>
      </c>
      <c r="B228" s="81">
        <v>2</v>
      </c>
      <c r="C228" s="81">
        <v>3</v>
      </c>
      <c r="D228" s="81">
        <v>4</v>
      </c>
    </row>
    <row r="229" spans="1:4" ht="15">
      <c r="A229" s="82"/>
      <c r="B229" s="81"/>
      <c r="C229" s="81"/>
      <c r="D229" s="81"/>
    </row>
    <row r="230" spans="1:4" ht="15">
      <c r="A230" s="82"/>
      <c r="B230" s="81"/>
      <c r="C230" s="81"/>
      <c r="D230" s="81"/>
    </row>
    <row r="231" spans="1:4" ht="15">
      <c r="A231" s="82"/>
      <c r="B231" s="89" t="s">
        <v>191</v>
      </c>
      <c r="C231" s="81" t="s">
        <v>192</v>
      </c>
      <c r="D231" s="81"/>
    </row>
    <row r="232" ht="15">
      <c r="A232" s="60"/>
    </row>
    <row r="233" ht="15">
      <c r="A233" s="79" t="s">
        <v>315</v>
      </c>
    </row>
    <row r="234" ht="15">
      <c r="A234" s="79" t="s">
        <v>316</v>
      </c>
    </row>
    <row r="235" ht="15">
      <c r="A235" s="60"/>
    </row>
    <row r="236" spans="1:5" ht="38.25">
      <c r="A236" s="80" t="s">
        <v>35</v>
      </c>
      <c r="B236" s="88" t="s">
        <v>195</v>
      </c>
      <c r="C236" s="88" t="s">
        <v>295</v>
      </c>
      <c r="D236" s="88" t="s">
        <v>317</v>
      </c>
      <c r="E236" s="88" t="s">
        <v>318</v>
      </c>
    </row>
    <row r="237" spans="1:5" ht="15">
      <c r="A237" s="82"/>
      <c r="B237" s="81">
        <v>1</v>
      </c>
      <c r="C237" s="81">
        <v>2</v>
      </c>
      <c r="D237" s="81">
        <v>3</v>
      </c>
      <c r="E237" s="81">
        <v>4</v>
      </c>
    </row>
    <row r="238" spans="1:5" ht="15">
      <c r="A238" s="82"/>
      <c r="B238" s="81"/>
      <c r="C238" s="81"/>
      <c r="D238" s="81"/>
      <c r="E238" s="81"/>
    </row>
    <row r="239" spans="1:5" ht="15">
      <c r="A239" s="82"/>
      <c r="B239" s="81"/>
      <c r="C239" s="81"/>
      <c r="D239" s="81"/>
      <c r="E239" s="81"/>
    </row>
    <row r="240" spans="1:5" ht="15">
      <c r="A240" s="82"/>
      <c r="B240" s="89" t="s">
        <v>191</v>
      </c>
      <c r="C240" s="81"/>
      <c r="D240" s="81" t="s">
        <v>192</v>
      </c>
      <c r="E240" s="81"/>
    </row>
    <row r="241" ht="15">
      <c r="A241" s="77"/>
    </row>
    <row r="242" ht="15">
      <c r="A242" s="77"/>
    </row>
    <row r="243" spans="1:6" ht="15">
      <c r="A243" s="60" t="s">
        <v>153</v>
      </c>
      <c r="B243" s="102"/>
      <c r="C243" s="102"/>
      <c r="D243" s="102"/>
      <c r="E243" s="102"/>
      <c r="F243" s="102"/>
    </row>
    <row r="244" spans="1:6" ht="15">
      <c r="A244" s="60" t="s">
        <v>154</v>
      </c>
      <c r="B244" s="102"/>
      <c r="C244" s="102"/>
      <c r="D244" s="102"/>
      <c r="E244" s="102"/>
      <c r="F244" s="102"/>
    </row>
    <row r="245" spans="1:6" ht="15">
      <c r="A245" s="60" t="s">
        <v>155</v>
      </c>
      <c r="B245" s="102"/>
      <c r="C245" s="102"/>
      <c r="D245" s="102"/>
      <c r="E245" s="102"/>
      <c r="F245" s="102"/>
    </row>
    <row r="246" spans="1:6" ht="15">
      <c r="A246" s="60"/>
      <c r="B246" s="155" t="s">
        <v>157</v>
      </c>
      <c r="C246" s="155"/>
      <c r="D246" s="155"/>
      <c r="E246" s="156" t="s">
        <v>158</v>
      </c>
      <c r="F246" s="156"/>
    </row>
    <row r="247" spans="1:6" ht="15">
      <c r="A247" s="60"/>
      <c r="B247" s="102"/>
      <c r="C247" s="102"/>
      <c r="D247" s="102"/>
      <c r="E247" s="102"/>
      <c r="F247" s="102"/>
    </row>
    <row r="248" spans="1:6" ht="15">
      <c r="A248" s="60" t="s">
        <v>159</v>
      </c>
      <c r="B248" s="102"/>
      <c r="C248" s="102"/>
      <c r="D248" s="102"/>
      <c r="E248" s="102"/>
      <c r="F248" s="102"/>
    </row>
    <row r="249" spans="1:6" ht="15">
      <c r="A249" s="60" t="s">
        <v>324</v>
      </c>
      <c r="B249" s="155" t="s">
        <v>157</v>
      </c>
      <c r="C249" s="155"/>
      <c r="D249" s="155"/>
      <c r="E249" s="156" t="s">
        <v>158</v>
      </c>
      <c r="F249" s="156"/>
    </row>
    <row r="250" spans="1:6" ht="15">
      <c r="A250" s="60"/>
      <c r="B250" s="102"/>
      <c r="C250" s="102"/>
      <c r="D250" s="102"/>
      <c r="E250" s="102"/>
      <c r="F250" s="102"/>
    </row>
    <row r="251" spans="1:6" ht="15">
      <c r="A251" s="60" t="s">
        <v>167</v>
      </c>
      <c r="B251" s="102"/>
      <c r="C251" s="102"/>
      <c r="D251" s="102"/>
      <c r="E251" s="102"/>
      <c r="F251" s="102"/>
    </row>
  </sheetData>
  <sheetProtection selectLockedCells="1" selectUnlockedCells="1"/>
  <mergeCells count="20">
    <mergeCell ref="B249:D249"/>
    <mergeCell ref="E249:F249"/>
    <mergeCell ref="A63:A64"/>
    <mergeCell ref="C63:C64"/>
    <mergeCell ref="D63:D64"/>
    <mergeCell ref="B246:D246"/>
    <mergeCell ref="E246:F246"/>
    <mergeCell ref="J21:J23"/>
    <mergeCell ref="D22:D23"/>
    <mergeCell ref="E22:G22"/>
    <mergeCell ref="A30:B30"/>
    <mergeCell ref="A58:A59"/>
    <mergeCell ref="C58:C59"/>
    <mergeCell ref="D58:D59"/>
    <mergeCell ref="A21:A23"/>
    <mergeCell ref="B21:B23"/>
    <mergeCell ref="C21:C23"/>
    <mergeCell ref="D21:G21"/>
    <mergeCell ref="H21:H23"/>
    <mergeCell ref="I21:I23"/>
  </mergeCells>
  <hyperlinks>
    <hyperlink ref="J21" location="Par1070" display="Фонд оплаты труда в год, руб. (гр. 4 +гр.8+гр.9)"/>
    <hyperlink ref="B67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68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view="pageBreakPreview" zoomScale="115" zoomScaleSheetLayoutView="115" zoomScalePageLayoutView="0" workbookViewId="0" topLeftCell="A1">
      <selection activeCell="B10" sqref="B10"/>
    </sheetView>
  </sheetViews>
  <sheetFormatPr defaultColWidth="9.140625" defaultRowHeight="15"/>
  <cols>
    <col min="1" max="1" width="9.00390625" style="18" customWidth="1"/>
    <col min="2" max="2" width="64.28125" style="18" customWidth="1"/>
    <col min="3" max="3" width="26.8515625" style="18" customWidth="1"/>
  </cols>
  <sheetData>
    <row r="1" ht="15.75">
      <c r="A1" s="19"/>
    </row>
    <row r="2" spans="1:3" ht="15.75">
      <c r="A2" s="130" t="s">
        <v>32</v>
      </c>
      <c r="B2" s="130"/>
      <c r="C2" s="130"/>
    </row>
    <row r="3" spans="1:3" ht="15.75">
      <c r="A3" s="130" t="s">
        <v>33</v>
      </c>
      <c r="B3" s="130"/>
      <c r="C3" s="130"/>
    </row>
    <row r="4" spans="1:3" ht="15.75">
      <c r="A4" s="131" t="s">
        <v>362</v>
      </c>
      <c r="B4" s="131"/>
      <c r="C4" s="131"/>
    </row>
    <row r="5" spans="1:3" ht="15.75">
      <c r="A5" s="130" t="s">
        <v>34</v>
      </c>
      <c r="B5" s="130"/>
      <c r="C5" s="130"/>
    </row>
    <row r="6" ht="15.75">
      <c r="A6" s="19"/>
    </row>
    <row r="7" spans="1:3" ht="15.75">
      <c r="A7" s="21" t="s">
        <v>35</v>
      </c>
      <c r="B7" s="21" t="s">
        <v>36</v>
      </c>
      <c r="C7" s="21" t="s">
        <v>37</v>
      </c>
    </row>
    <row r="8" spans="1:3" ht="15.75">
      <c r="A8" s="21">
        <v>1</v>
      </c>
      <c r="B8" s="21">
        <v>2</v>
      </c>
      <c r="C8" s="21">
        <v>3</v>
      </c>
    </row>
    <row r="9" spans="1:3" ht="25.5" customHeight="1">
      <c r="A9" s="22"/>
      <c r="B9" s="22" t="s">
        <v>38</v>
      </c>
      <c r="C9" s="21">
        <v>278.33</v>
      </c>
    </row>
    <row r="10" spans="1:3" ht="18" customHeight="1">
      <c r="A10" s="132"/>
      <c r="B10" s="23" t="s">
        <v>39</v>
      </c>
      <c r="C10" s="133">
        <v>0</v>
      </c>
    </row>
    <row r="11" spans="1:3" ht="21.75" customHeight="1">
      <c r="A11" s="132"/>
      <c r="B11" s="23" t="s">
        <v>40</v>
      </c>
      <c r="C11" s="133"/>
    </row>
    <row r="12" spans="1:3" ht="25.5" customHeight="1">
      <c r="A12" s="132"/>
      <c r="B12" s="25" t="s">
        <v>41</v>
      </c>
      <c r="C12" s="133">
        <v>0</v>
      </c>
    </row>
    <row r="13" spans="1:3" ht="25.5" customHeight="1">
      <c r="A13" s="132"/>
      <c r="B13" s="25" t="s">
        <v>42</v>
      </c>
      <c r="C13" s="133"/>
    </row>
    <row r="14" spans="1:3" ht="25.5" customHeight="1">
      <c r="A14" s="22"/>
      <c r="B14" s="26" t="s">
        <v>43</v>
      </c>
      <c r="C14" s="24">
        <v>278.33</v>
      </c>
    </row>
    <row r="15" spans="1:3" ht="25.5" customHeight="1">
      <c r="A15" s="132"/>
      <c r="B15" s="25" t="s">
        <v>41</v>
      </c>
      <c r="C15" s="133">
        <v>278.33</v>
      </c>
    </row>
    <row r="16" spans="1:3" ht="25.5" customHeight="1">
      <c r="A16" s="132"/>
      <c r="B16" s="25" t="s">
        <v>42</v>
      </c>
      <c r="C16" s="133"/>
    </row>
    <row r="17" spans="1:3" ht="25.5" customHeight="1">
      <c r="A17" s="22"/>
      <c r="B17" s="22" t="s">
        <v>44</v>
      </c>
      <c r="C17" s="24">
        <v>0</v>
      </c>
    </row>
    <row r="18" spans="1:3" ht="25.5" customHeight="1">
      <c r="A18" s="132"/>
      <c r="B18" s="23" t="s">
        <v>39</v>
      </c>
      <c r="C18" s="132">
        <v>0</v>
      </c>
    </row>
    <row r="19" spans="1:3" ht="25.5" customHeight="1">
      <c r="A19" s="132"/>
      <c r="B19" s="23" t="s">
        <v>45</v>
      </c>
      <c r="C19" s="132"/>
    </row>
    <row r="20" spans="1:3" ht="25.5" customHeight="1">
      <c r="A20" s="132"/>
      <c r="B20" s="27" t="s">
        <v>41</v>
      </c>
      <c r="C20" s="132">
        <v>0</v>
      </c>
    </row>
    <row r="21" spans="1:3" ht="25.5" customHeight="1">
      <c r="A21" s="132"/>
      <c r="B21" s="27" t="s">
        <v>46</v>
      </c>
      <c r="C21" s="132"/>
    </row>
    <row r="22" spans="1:3" ht="25.5" customHeight="1">
      <c r="A22" s="22"/>
      <c r="B22" s="22"/>
      <c r="C22" s="22"/>
    </row>
    <row r="23" spans="1:3" ht="42.75" customHeight="1">
      <c r="A23" s="22"/>
      <c r="B23" s="27" t="s">
        <v>47</v>
      </c>
      <c r="C23" s="22">
        <v>0</v>
      </c>
    </row>
    <row r="24" spans="1:3" ht="25.5" customHeight="1">
      <c r="A24" s="22"/>
      <c r="B24" s="23" t="s">
        <v>48</v>
      </c>
      <c r="C24" s="22">
        <v>0</v>
      </c>
    </row>
    <row r="25" spans="1:3" ht="25.5" customHeight="1">
      <c r="A25" s="22"/>
      <c r="B25" s="23" t="s">
        <v>49</v>
      </c>
      <c r="C25" s="22">
        <v>10.2</v>
      </c>
    </row>
    <row r="26" spans="1:3" ht="25.5" customHeight="1">
      <c r="A26" s="22"/>
      <c r="B26" s="23" t="s">
        <v>50</v>
      </c>
      <c r="C26" s="22">
        <v>0</v>
      </c>
    </row>
    <row r="27" spans="1:3" ht="25.5" customHeight="1">
      <c r="A27" s="22"/>
      <c r="B27" s="22" t="s">
        <v>51</v>
      </c>
      <c r="C27" s="22">
        <v>0</v>
      </c>
    </row>
    <row r="28" spans="1:3" ht="25.5" customHeight="1">
      <c r="A28" s="132"/>
      <c r="B28" s="23" t="s">
        <v>39</v>
      </c>
      <c r="C28" s="132">
        <v>0</v>
      </c>
    </row>
    <row r="29" spans="1:3" ht="25.5" customHeight="1">
      <c r="A29" s="132"/>
      <c r="B29" s="23" t="s">
        <v>52</v>
      </c>
      <c r="C29" s="132"/>
    </row>
    <row r="30" spans="1:3" ht="25.5" customHeight="1">
      <c r="A30" s="22"/>
      <c r="B30" s="23" t="s">
        <v>53</v>
      </c>
      <c r="C30" s="22">
        <v>0</v>
      </c>
    </row>
    <row r="31" spans="1:3" ht="25.5" customHeight="1">
      <c r="A31" s="132"/>
      <c r="B31" s="25" t="s">
        <v>41</v>
      </c>
      <c r="C31" s="132">
        <v>0</v>
      </c>
    </row>
    <row r="32" spans="1:3" ht="25.5" customHeight="1">
      <c r="A32" s="132"/>
      <c r="B32" s="25" t="s">
        <v>54</v>
      </c>
      <c r="C32" s="132"/>
    </row>
  </sheetData>
  <sheetProtection selectLockedCells="1" selectUnlockedCells="1"/>
  <mergeCells count="18">
    <mergeCell ref="A15:A16"/>
    <mergeCell ref="C15:C16"/>
    <mergeCell ref="A31:A32"/>
    <mergeCell ref="C31:C32"/>
    <mergeCell ref="A20:A21"/>
    <mergeCell ref="C20:C21"/>
    <mergeCell ref="A28:A29"/>
    <mergeCell ref="C28:C29"/>
    <mergeCell ref="A2:C2"/>
    <mergeCell ref="A3:C3"/>
    <mergeCell ref="A4:C4"/>
    <mergeCell ref="A5:C5"/>
    <mergeCell ref="A18:A19"/>
    <mergeCell ref="C18:C19"/>
    <mergeCell ref="A10:A11"/>
    <mergeCell ref="C10:C11"/>
    <mergeCell ref="A12:A13"/>
    <mergeCell ref="C12:C13"/>
  </mergeCells>
  <printOptions/>
  <pageMargins left="0.7" right="0.7" top="0.75" bottom="0.75" header="0.5118055555555555" footer="0.511805555555555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70" zoomScaleSheetLayoutView="70" zoomScalePageLayoutView="0" workbookViewId="0" topLeftCell="A19">
      <selection activeCell="B19" sqref="B19:B20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A2" s="19"/>
    </row>
    <row r="3" spans="1:11" ht="15.75">
      <c r="A3" s="130" t="s">
        <v>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>
      <c r="A4" s="130" t="s">
        <v>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.75">
      <c r="A5" s="130" t="s">
        <v>355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7" ht="15.75">
      <c r="A6" s="19"/>
      <c r="G6" s="28"/>
    </row>
    <row r="7" spans="1:11" ht="21.75" customHeight="1">
      <c r="A7" s="134" t="s">
        <v>36</v>
      </c>
      <c r="B7" s="134" t="s">
        <v>58</v>
      </c>
      <c r="C7" s="134" t="s">
        <v>59</v>
      </c>
      <c r="D7" s="134" t="s">
        <v>60</v>
      </c>
      <c r="E7" s="134"/>
      <c r="F7" s="134"/>
      <c r="G7" s="134"/>
      <c r="H7" s="134"/>
      <c r="I7" s="134"/>
      <c r="J7" s="134"/>
      <c r="K7" s="134"/>
    </row>
    <row r="8" spans="1:11" ht="15.75" customHeight="1">
      <c r="A8" s="134"/>
      <c r="B8" s="134"/>
      <c r="C8" s="134"/>
      <c r="D8" s="134" t="s">
        <v>61</v>
      </c>
      <c r="E8" s="134" t="s">
        <v>41</v>
      </c>
      <c r="F8" s="134"/>
      <c r="G8" s="134"/>
      <c r="H8" s="134"/>
      <c r="I8" s="134"/>
      <c r="J8" s="134"/>
      <c r="K8" s="134"/>
    </row>
    <row r="9" spans="1:11" ht="180.75" customHeight="1">
      <c r="A9" s="134"/>
      <c r="B9" s="134"/>
      <c r="C9" s="134"/>
      <c r="D9" s="134"/>
      <c r="E9" s="134" t="s">
        <v>62</v>
      </c>
      <c r="F9" s="134" t="s">
        <v>63</v>
      </c>
      <c r="G9" s="134" t="s">
        <v>64</v>
      </c>
      <c r="H9" s="134" t="s">
        <v>65</v>
      </c>
      <c r="I9" s="134" t="s">
        <v>66</v>
      </c>
      <c r="J9" s="134" t="s">
        <v>67</v>
      </c>
      <c r="K9" s="134"/>
    </row>
    <row r="10" spans="1:11" ht="33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5083500</v>
      </c>
      <c r="E12" s="31">
        <f>E19+E30+E33</f>
        <v>4789200</v>
      </c>
      <c r="F12" s="32"/>
      <c r="G12" s="31">
        <f>G47</f>
        <v>108800</v>
      </c>
      <c r="H12" s="33"/>
      <c r="I12" s="33"/>
      <c r="J12" s="31">
        <f>J43</f>
        <v>185500</v>
      </c>
      <c r="K12" s="33"/>
      <c r="L12" s="34">
        <v>0</v>
      </c>
    </row>
    <row r="13" spans="1:11" ht="15.75" customHeight="1">
      <c r="A13" s="23" t="s">
        <v>41</v>
      </c>
      <c r="B13" s="135">
        <v>110</v>
      </c>
      <c r="C13" s="136"/>
      <c r="D13" s="137"/>
      <c r="E13" s="135" t="s">
        <v>71</v>
      </c>
      <c r="F13" s="138"/>
      <c r="G13" s="135" t="s">
        <v>71</v>
      </c>
      <c r="H13" s="135" t="s">
        <v>71</v>
      </c>
      <c r="I13" s="135" t="s">
        <v>71</v>
      </c>
      <c r="J13" s="136"/>
      <c r="K13" s="135" t="s">
        <v>71</v>
      </c>
    </row>
    <row r="14" spans="1:11" ht="17.25" customHeight="1">
      <c r="A14" s="22" t="s">
        <v>72</v>
      </c>
      <c r="B14" s="135"/>
      <c r="C14" s="136"/>
      <c r="D14" s="137"/>
      <c r="E14" s="135"/>
      <c r="F14" s="138"/>
      <c r="G14" s="135"/>
      <c r="H14" s="135"/>
      <c r="I14" s="135"/>
      <c r="J14" s="136"/>
      <c r="K14" s="135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57">
        <v>130</v>
      </c>
      <c r="C19" s="135"/>
      <c r="D19" s="139">
        <f>D21+D22+D23+D24+D25+D26+D27+D28+D29</f>
        <v>2163500</v>
      </c>
      <c r="E19" s="139">
        <f>E21+E22+E23+E24+E25+E26+E27+E28+E29</f>
        <v>2163500</v>
      </c>
      <c r="F19" s="134"/>
      <c r="G19" s="135"/>
      <c r="H19" s="135"/>
      <c r="I19" s="135"/>
      <c r="J19" s="135"/>
      <c r="K19" s="135"/>
    </row>
    <row r="20" spans="1:11" ht="153.75" customHeight="1">
      <c r="A20" s="39" t="s">
        <v>343</v>
      </c>
      <c r="B20" s="157"/>
      <c r="C20" s="135"/>
      <c r="D20" s="139"/>
      <c r="E20" s="139"/>
      <c r="F20" s="134"/>
      <c r="G20" s="135"/>
      <c r="H20" s="135"/>
      <c r="I20" s="135"/>
      <c r="J20" s="135"/>
      <c r="K20" s="135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1646313</v>
      </c>
      <c r="E21" s="37">
        <v>1646313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497187</v>
      </c>
      <c r="E23" s="37">
        <v>497187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0</v>
      </c>
      <c r="E27" s="37">
        <v>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20000</v>
      </c>
      <c r="E29" s="37">
        <v>20000</v>
      </c>
      <c r="F29" s="41"/>
      <c r="G29" s="30"/>
      <c r="H29" s="30"/>
      <c r="I29" s="33"/>
      <c r="J29" s="33"/>
      <c r="K29" s="33"/>
    </row>
    <row r="30" spans="1:11" ht="65.25" customHeight="1">
      <c r="A30" s="42" t="s">
        <v>342</v>
      </c>
      <c r="B30" s="158">
        <v>130</v>
      </c>
      <c r="C30" s="37"/>
      <c r="D30" s="31">
        <f>D31+D32</f>
        <v>1449300</v>
      </c>
      <c r="E30" s="31">
        <f>E31+E32</f>
        <v>1449300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1113102</v>
      </c>
      <c r="E31" s="37">
        <v>1113102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336198</v>
      </c>
      <c r="E32" s="37">
        <v>336198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158">
        <v>130</v>
      </c>
      <c r="C33" s="43"/>
      <c r="D33" s="31">
        <f>D34+D35+D36+D37+D38+D39+D40+D41+D42</f>
        <v>1176400</v>
      </c>
      <c r="E33" s="31">
        <f>E34+E35+E36+E37+E38+E39+E40+E41+E42</f>
        <v>1176400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72900</v>
      </c>
      <c r="E35" s="37">
        <v>72900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392779</v>
      </c>
      <c r="E37" s="37">
        <v>392779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151121</v>
      </c>
      <c r="E38" s="37">
        <v>151121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89600</v>
      </c>
      <c r="E39" s="37">
        <v>89600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460000</v>
      </c>
      <c r="E42" s="37">
        <v>460000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158">
        <v>130</v>
      </c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158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158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158">
        <v>150</v>
      </c>
      <c r="C47" s="33"/>
      <c r="D47" s="31">
        <f>D48+D49</f>
        <v>108800</v>
      </c>
      <c r="E47" s="30" t="s">
        <v>71</v>
      </c>
      <c r="F47" s="32"/>
      <c r="G47" s="31">
        <f>G48+G49</f>
        <v>108800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345</v>
      </c>
      <c r="B48" s="158"/>
      <c r="C48" s="41">
        <v>226</v>
      </c>
      <c r="D48" s="37">
        <f>G48</f>
        <v>8800</v>
      </c>
      <c r="E48" s="37"/>
      <c r="F48" s="50"/>
      <c r="G48" s="37">
        <v>8800</v>
      </c>
      <c r="H48" s="33"/>
      <c r="I48" s="30"/>
      <c r="J48" s="30"/>
      <c r="K48" s="30"/>
    </row>
    <row r="49" spans="1:11" ht="25.5" customHeight="1">
      <c r="A49" s="44" t="s">
        <v>344</v>
      </c>
      <c r="B49" s="158"/>
      <c r="C49" s="41">
        <v>340</v>
      </c>
      <c r="D49" s="37">
        <f>G49</f>
        <v>100000</v>
      </c>
      <c r="E49" s="37"/>
      <c r="F49" s="50"/>
      <c r="G49" s="37">
        <v>100000</v>
      </c>
      <c r="H49" s="33"/>
      <c r="I49" s="30"/>
      <c r="J49" s="30"/>
      <c r="K49" s="30"/>
    </row>
    <row r="50" spans="1:11" ht="15.75">
      <c r="A50" s="22" t="s">
        <v>98</v>
      </c>
      <c r="B50" s="158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158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158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s="166" customFormat="1" ht="22.5" customHeight="1">
      <c r="A54" s="160" t="s">
        <v>101</v>
      </c>
      <c r="B54" s="161">
        <v>200</v>
      </c>
      <c r="C54" s="161" t="s">
        <v>71</v>
      </c>
      <c r="D54" s="162">
        <f>D55+D66+D76</f>
        <v>5083500</v>
      </c>
      <c r="E54" s="162">
        <f>E55+E66+E76</f>
        <v>4789200</v>
      </c>
      <c r="F54" s="163"/>
      <c r="G54" s="162">
        <f>G76</f>
        <v>108800</v>
      </c>
      <c r="H54" s="164"/>
      <c r="I54" s="164"/>
      <c r="J54" s="164">
        <f>J76</f>
        <v>185500</v>
      </c>
      <c r="K54" s="164"/>
      <c r="L54" s="165">
        <f>J54+G54+E54</f>
        <v>5083500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3592800</v>
      </c>
      <c r="E55" s="31">
        <f>E56+E62</f>
        <v>3592800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5">
        <v>211</v>
      </c>
      <c r="C56" s="136"/>
      <c r="D56" s="139">
        <f>D58+D59+D60+D61</f>
        <v>3592800</v>
      </c>
      <c r="E56" s="139">
        <f>E58+E59+E60+E61</f>
        <v>3592800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5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1646313</v>
      </c>
      <c r="E58" s="37">
        <f>E21</f>
        <v>1646313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1113102</v>
      </c>
      <c r="E59" s="37">
        <f>E31</f>
        <v>1113102</v>
      </c>
      <c r="F59" s="32"/>
      <c r="G59" s="33"/>
      <c r="H59" s="33"/>
      <c r="I59" s="33"/>
      <c r="J59" s="33"/>
      <c r="K59" s="33"/>
    </row>
    <row r="60" spans="1:11" ht="22.5" customHeight="1">
      <c r="A60" s="159" t="s">
        <v>104</v>
      </c>
      <c r="B60" s="30"/>
      <c r="C60" s="30">
        <v>119</v>
      </c>
      <c r="D60" s="37">
        <f>E60</f>
        <v>497187</v>
      </c>
      <c r="E60" s="37">
        <f>E23</f>
        <v>497187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336198</v>
      </c>
      <c r="E61" s="37">
        <f>E32</f>
        <v>336198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5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5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5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1480700</v>
      </c>
      <c r="E76" s="31">
        <f>E77+E78</f>
        <v>1186400</v>
      </c>
      <c r="F76" s="32"/>
      <c r="G76" s="31">
        <f>G81</f>
        <v>108800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20000</v>
      </c>
      <c r="E77" s="37">
        <f>E29+E27</f>
        <v>20000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1166400</v>
      </c>
      <c r="E78" s="37">
        <f>E42+E41+E39+E38+E37+E35</f>
        <v>1166400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108800</v>
      </c>
      <c r="E81" s="31"/>
      <c r="F81" s="57"/>
      <c r="G81" s="31">
        <f>G83+G82</f>
        <v>108800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8800</v>
      </c>
      <c r="E82" s="37"/>
      <c r="F82" s="32"/>
      <c r="G82" s="58">
        <v>8800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100000</v>
      </c>
      <c r="E83" s="37"/>
      <c r="F83" s="32"/>
      <c r="G83" s="59">
        <v>100000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5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5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5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5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</sheetData>
  <sheetProtection selectLockedCells="1" selectUnlockedCells="1"/>
  <mergeCells count="76">
    <mergeCell ref="J85:J86"/>
    <mergeCell ref="K85:K86"/>
    <mergeCell ref="B89:B90"/>
    <mergeCell ref="C89:C90"/>
    <mergeCell ref="D89:D90"/>
    <mergeCell ref="E89:E90"/>
    <mergeCell ref="J89:J90"/>
    <mergeCell ref="K89:K90"/>
    <mergeCell ref="H85:H86"/>
    <mergeCell ref="I85:I86"/>
    <mergeCell ref="F89:F90"/>
    <mergeCell ref="G89:G90"/>
    <mergeCell ref="H89:H90"/>
    <mergeCell ref="I89:I90"/>
    <mergeCell ref="H71:H73"/>
    <mergeCell ref="I71:I73"/>
    <mergeCell ref="F71:F73"/>
    <mergeCell ref="G71:G73"/>
    <mergeCell ref="B85:B86"/>
    <mergeCell ref="C85:C86"/>
    <mergeCell ref="D85:D86"/>
    <mergeCell ref="E85:E86"/>
    <mergeCell ref="F85:F86"/>
    <mergeCell ref="G85:G86"/>
    <mergeCell ref="H56:H57"/>
    <mergeCell ref="I56:I57"/>
    <mergeCell ref="J56:J57"/>
    <mergeCell ref="K56:K57"/>
    <mergeCell ref="B71:B73"/>
    <mergeCell ref="C71:C73"/>
    <mergeCell ref="D71:D73"/>
    <mergeCell ref="E71:E73"/>
    <mergeCell ref="J71:J73"/>
    <mergeCell ref="K71:K73"/>
    <mergeCell ref="H19:H20"/>
    <mergeCell ref="I19:I20"/>
    <mergeCell ref="J19:J20"/>
    <mergeCell ref="K19:K20"/>
    <mergeCell ref="B56:B57"/>
    <mergeCell ref="C56:C57"/>
    <mergeCell ref="D56:D57"/>
    <mergeCell ref="E56:E57"/>
    <mergeCell ref="F56:F57"/>
    <mergeCell ref="G56:G57"/>
    <mergeCell ref="H13:H14"/>
    <mergeCell ref="I13:I14"/>
    <mergeCell ref="J13:J14"/>
    <mergeCell ref="K13:K14"/>
    <mergeCell ref="B19:B20"/>
    <mergeCell ref="C19:C20"/>
    <mergeCell ref="D19:D20"/>
    <mergeCell ref="E19:E20"/>
    <mergeCell ref="F19:F20"/>
    <mergeCell ref="G19:G20"/>
    <mergeCell ref="B13:B14"/>
    <mergeCell ref="C13:C14"/>
    <mergeCell ref="D13:D14"/>
    <mergeCell ref="E13:E14"/>
    <mergeCell ref="F13:F14"/>
    <mergeCell ref="G13:G14"/>
    <mergeCell ref="E9:E10"/>
    <mergeCell ref="F9:F10"/>
    <mergeCell ref="G9:G10"/>
    <mergeCell ref="H9:H10"/>
    <mergeCell ref="I9:I10"/>
    <mergeCell ref="J9:K9"/>
    <mergeCell ref="A1:K1"/>
    <mergeCell ref="A3:K3"/>
    <mergeCell ref="A4:K4"/>
    <mergeCell ref="A5:K5"/>
    <mergeCell ref="A7:A10"/>
    <mergeCell ref="B7:B10"/>
    <mergeCell ref="C7:C10"/>
    <mergeCell ref="D7:K7"/>
    <mergeCell ref="D8:D10"/>
    <mergeCell ref="E8:K8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6"/>
  <sheetViews>
    <sheetView view="pageBreakPreview" zoomScale="70" zoomScaleSheetLayoutView="70" zoomScalePageLayoutView="0" workbookViewId="0" topLeftCell="A88">
      <selection activeCell="A97" sqref="A97:C97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A2" s="19"/>
    </row>
    <row r="3" spans="1:11" ht="15.75">
      <c r="A3" s="130" t="s">
        <v>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>
      <c r="A4" s="130" t="s">
        <v>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.75">
      <c r="A5" s="130" t="s">
        <v>356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7" ht="15.75">
      <c r="A6" s="19"/>
      <c r="G6" s="28"/>
    </row>
    <row r="7" spans="1:11" ht="21.75" customHeight="1">
      <c r="A7" s="134" t="s">
        <v>36</v>
      </c>
      <c r="B7" s="134" t="s">
        <v>58</v>
      </c>
      <c r="C7" s="134" t="s">
        <v>59</v>
      </c>
      <c r="D7" s="134" t="s">
        <v>60</v>
      </c>
      <c r="E7" s="134"/>
      <c r="F7" s="134"/>
      <c r="G7" s="134"/>
      <c r="H7" s="134"/>
      <c r="I7" s="134"/>
      <c r="J7" s="134"/>
      <c r="K7" s="134"/>
    </row>
    <row r="8" spans="1:11" ht="15.75" customHeight="1">
      <c r="A8" s="134"/>
      <c r="B8" s="134"/>
      <c r="C8" s="134"/>
      <c r="D8" s="134" t="s">
        <v>61</v>
      </c>
      <c r="E8" s="134" t="s">
        <v>41</v>
      </c>
      <c r="F8" s="134"/>
      <c r="G8" s="134"/>
      <c r="H8" s="134"/>
      <c r="I8" s="134"/>
      <c r="J8" s="134"/>
      <c r="K8" s="134"/>
    </row>
    <row r="9" spans="1:11" ht="180.75" customHeight="1">
      <c r="A9" s="134"/>
      <c r="B9" s="134"/>
      <c r="C9" s="134"/>
      <c r="D9" s="134"/>
      <c r="E9" s="134" t="s">
        <v>62</v>
      </c>
      <c r="F9" s="134" t="s">
        <v>63</v>
      </c>
      <c r="G9" s="134" t="s">
        <v>64</v>
      </c>
      <c r="H9" s="134" t="s">
        <v>65</v>
      </c>
      <c r="I9" s="134" t="s">
        <v>66</v>
      </c>
      <c r="J9" s="134" t="s">
        <v>67</v>
      </c>
      <c r="K9" s="134"/>
    </row>
    <row r="10" spans="1:11" ht="33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4527500</v>
      </c>
      <c r="E12" s="31">
        <f>E19+E30+E33</f>
        <v>4342000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>
        <f>J12+G12+E12</f>
        <v>4527500</v>
      </c>
    </row>
    <row r="13" spans="1:11" ht="15.75" customHeight="1">
      <c r="A13" s="23" t="s">
        <v>41</v>
      </c>
      <c r="B13" s="135">
        <v>110</v>
      </c>
      <c r="C13" s="136"/>
      <c r="D13" s="137"/>
      <c r="E13" s="135" t="s">
        <v>71</v>
      </c>
      <c r="F13" s="138"/>
      <c r="G13" s="135" t="s">
        <v>71</v>
      </c>
      <c r="H13" s="135" t="s">
        <v>71</v>
      </c>
      <c r="I13" s="135" t="s">
        <v>71</v>
      </c>
      <c r="J13" s="136"/>
      <c r="K13" s="135" t="s">
        <v>71</v>
      </c>
    </row>
    <row r="14" spans="1:11" ht="17.25" customHeight="1">
      <c r="A14" s="22" t="s">
        <v>72</v>
      </c>
      <c r="B14" s="135"/>
      <c r="C14" s="136"/>
      <c r="D14" s="137"/>
      <c r="E14" s="135"/>
      <c r="F14" s="138"/>
      <c r="G14" s="135"/>
      <c r="H14" s="135"/>
      <c r="I14" s="135"/>
      <c r="J14" s="136"/>
      <c r="K14" s="135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35"/>
      <c r="C19" s="135"/>
      <c r="D19" s="139">
        <f>D21+D22+D23+D24+D25+D26+D27+D28+D29</f>
        <v>2247100</v>
      </c>
      <c r="E19" s="139">
        <f>E21+E22+E23+E24+E25+E26+E27+E28+E29</f>
        <v>2247100</v>
      </c>
      <c r="F19" s="134"/>
      <c r="G19" s="135"/>
      <c r="H19" s="135"/>
      <c r="I19" s="135"/>
      <c r="J19" s="135"/>
      <c r="K19" s="135"/>
    </row>
    <row r="20" spans="1:11" ht="178.5" customHeight="1">
      <c r="A20" s="39" t="s">
        <v>77</v>
      </c>
      <c r="B20" s="135"/>
      <c r="C20" s="135"/>
      <c r="D20" s="139"/>
      <c r="E20" s="139"/>
      <c r="F20" s="134"/>
      <c r="G20" s="135"/>
      <c r="H20" s="135"/>
      <c r="I20" s="135"/>
      <c r="J20" s="135"/>
      <c r="K20" s="135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1695162</v>
      </c>
      <c r="E21" s="37">
        <v>1695162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511938</v>
      </c>
      <c r="E23" s="37">
        <v>511938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15000</v>
      </c>
      <c r="E27" s="37">
        <v>15000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25000</v>
      </c>
      <c r="E29" s="37">
        <v>25000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30"/>
      <c r="C30" s="37"/>
      <c r="D30" s="31">
        <f>D31+D32</f>
        <v>851400</v>
      </c>
      <c r="E30" s="31">
        <f>E31+E32</f>
        <v>851400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653917</v>
      </c>
      <c r="E31" s="37">
        <v>653917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197483</v>
      </c>
      <c r="E32" s="37">
        <v>197483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30"/>
      <c r="C33" s="43"/>
      <c r="D33" s="31">
        <f>D34+D35+D36+D37+D38+D39+D40+D41+D42</f>
        <v>1243500</v>
      </c>
      <c r="E33" s="31">
        <f>E34+E35+E36+E37+E38+E39+E40+E41+E42</f>
        <v>1243500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398009</v>
      </c>
      <c r="E37" s="37">
        <v>398009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150200</v>
      </c>
      <c r="E38" s="37">
        <v>150200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133500</v>
      </c>
      <c r="E39" s="37">
        <v>133500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461591</v>
      </c>
      <c r="E42" s="37">
        <v>461591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30"/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G49+G48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4527500</v>
      </c>
      <c r="E54" s="53">
        <f>E55+E66+E76</f>
        <v>4342000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4527500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3058500</v>
      </c>
      <c r="E55" s="31">
        <f>E56+E62</f>
        <v>3058500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5">
        <v>211</v>
      </c>
      <c r="C56" s="136"/>
      <c r="D56" s="139">
        <f>D58+D59+D60+D61</f>
        <v>3058500</v>
      </c>
      <c r="E56" s="139">
        <f>E58+E59+E60+E61</f>
        <v>3058500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5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1695162</v>
      </c>
      <c r="E58" s="37">
        <f>E21</f>
        <v>1695162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653917</v>
      </c>
      <c r="E59" s="37">
        <f>E31</f>
        <v>653917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511938</v>
      </c>
      <c r="E60" s="37">
        <f>E23</f>
        <v>511938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197483</v>
      </c>
      <c r="E61" s="37">
        <f>E32</f>
        <v>197483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5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5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5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1459000</v>
      </c>
      <c r="E76" s="31">
        <f>E77+E78</f>
        <v>1273500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40000</v>
      </c>
      <c r="E77" s="37">
        <f>E29+E27</f>
        <v>40000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1233500</v>
      </c>
      <c r="E78" s="37">
        <f>E42+E41+E39+E38+E37+E35</f>
        <v>1233500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5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5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5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5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</sheetData>
  <sheetProtection selectLockedCells="1" selectUnlockedCells="1"/>
  <mergeCells count="76">
    <mergeCell ref="A1:K1"/>
    <mergeCell ref="A3:K3"/>
    <mergeCell ref="A4:K4"/>
    <mergeCell ref="A5:K5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I9:I10"/>
    <mergeCell ref="J9:K9"/>
    <mergeCell ref="D13:D14"/>
    <mergeCell ref="E13:E14"/>
    <mergeCell ref="F13:F14"/>
    <mergeCell ref="G13:G14"/>
    <mergeCell ref="J13:J14"/>
    <mergeCell ref="K13:K14"/>
    <mergeCell ref="B13:B14"/>
    <mergeCell ref="C13:C14"/>
    <mergeCell ref="B19:B20"/>
    <mergeCell ref="C19:C20"/>
    <mergeCell ref="D19:D20"/>
    <mergeCell ref="E19:E20"/>
    <mergeCell ref="H13:H14"/>
    <mergeCell ref="I13:I14"/>
    <mergeCell ref="H19:H20"/>
    <mergeCell ref="I19:I20"/>
    <mergeCell ref="F19:F20"/>
    <mergeCell ref="G19:G20"/>
    <mergeCell ref="J56:J57"/>
    <mergeCell ref="K56:K57"/>
    <mergeCell ref="B56:B57"/>
    <mergeCell ref="C56:C57"/>
    <mergeCell ref="D56:D57"/>
    <mergeCell ref="E56:E57"/>
    <mergeCell ref="F56:F57"/>
    <mergeCell ref="G56:G57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B85:B86"/>
    <mergeCell ref="C85:C86"/>
    <mergeCell ref="D85:D86"/>
    <mergeCell ref="E85:E86"/>
    <mergeCell ref="F85:F86"/>
    <mergeCell ref="G85:G86"/>
    <mergeCell ref="H71:H73"/>
    <mergeCell ref="I71:I73"/>
    <mergeCell ref="H85:H86"/>
    <mergeCell ref="I85:I86"/>
    <mergeCell ref="J71:J73"/>
    <mergeCell ref="K71:K73"/>
    <mergeCell ref="B89:B90"/>
    <mergeCell ref="C89:C90"/>
    <mergeCell ref="D89:D90"/>
    <mergeCell ref="E89:E90"/>
    <mergeCell ref="F89:F90"/>
    <mergeCell ref="G89:G90"/>
    <mergeCell ref="J85:J86"/>
    <mergeCell ref="K85:K86"/>
    <mergeCell ref="H89:H90"/>
    <mergeCell ref="I89:I90"/>
    <mergeCell ref="J89:J90"/>
    <mergeCell ref="K89:K9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1" r:id="rId1"/>
  <rowBreaks count="2" manualBreakCount="2">
    <brk id="30" max="10" man="1"/>
    <brk id="5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7"/>
  <sheetViews>
    <sheetView view="pageBreakPreview" zoomScale="70" zoomScaleSheetLayoutView="70" zoomScalePageLayoutView="0" workbookViewId="0" topLeftCell="A1">
      <selection activeCell="L12" sqref="L12"/>
    </sheetView>
  </sheetViews>
  <sheetFormatPr defaultColWidth="9.140625" defaultRowHeight="15"/>
  <cols>
    <col min="1" max="1" width="79.28125" style="18" customWidth="1"/>
    <col min="2" max="2" width="9.140625" style="18" customWidth="1"/>
    <col min="3" max="3" width="17.421875" style="18" customWidth="1"/>
    <col min="4" max="4" width="16.140625" style="18" customWidth="1"/>
    <col min="5" max="5" width="21.7109375" style="18" customWidth="1"/>
    <col min="6" max="6" width="15.140625" style="18" customWidth="1"/>
    <col min="7" max="7" width="14.57421875" style="18" customWidth="1"/>
    <col min="8" max="9" width="13.00390625" style="18" customWidth="1"/>
    <col min="10" max="10" width="13.28125" style="18" customWidth="1"/>
    <col min="11" max="11" width="14.421875" style="18" customWidth="1"/>
    <col min="12" max="12" width="12.00390625" style="0" customWidth="1"/>
  </cols>
  <sheetData>
    <row r="1" spans="1:11" ht="15.75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15.75">
      <c r="A2" s="19"/>
    </row>
    <row r="3" spans="1:11" ht="15.75">
      <c r="A3" s="130" t="s">
        <v>56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5.75">
      <c r="A4" s="130" t="s">
        <v>57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.75">
      <c r="A5" s="130" t="s">
        <v>357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7" ht="15.75">
      <c r="A6" s="19"/>
      <c r="G6" s="28"/>
    </row>
    <row r="7" spans="1:11" ht="21.75" customHeight="1">
      <c r="A7" s="134" t="s">
        <v>36</v>
      </c>
      <c r="B7" s="134" t="s">
        <v>58</v>
      </c>
      <c r="C7" s="134" t="s">
        <v>59</v>
      </c>
      <c r="D7" s="134" t="s">
        <v>60</v>
      </c>
      <c r="E7" s="134"/>
      <c r="F7" s="134"/>
      <c r="G7" s="134"/>
      <c r="H7" s="134"/>
      <c r="I7" s="134"/>
      <c r="J7" s="134"/>
      <c r="K7" s="134"/>
    </row>
    <row r="8" spans="1:11" ht="15.75" customHeight="1">
      <c r="A8" s="134"/>
      <c r="B8" s="134"/>
      <c r="C8" s="134"/>
      <c r="D8" s="134" t="s">
        <v>61</v>
      </c>
      <c r="E8" s="134" t="s">
        <v>41</v>
      </c>
      <c r="F8" s="134"/>
      <c r="G8" s="134"/>
      <c r="H8" s="134"/>
      <c r="I8" s="134"/>
      <c r="J8" s="134"/>
      <c r="K8" s="134"/>
    </row>
    <row r="9" spans="1:11" ht="180.75" customHeight="1">
      <c r="A9" s="134"/>
      <c r="B9" s="134"/>
      <c r="C9" s="134"/>
      <c r="D9" s="134"/>
      <c r="E9" s="134" t="s">
        <v>62</v>
      </c>
      <c r="F9" s="134" t="s">
        <v>63</v>
      </c>
      <c r="G9" s="134" t="s">
        <v>64</v>
      </c>
      <c r="H9" s="134" t="s">
        <v>65</v>
      </c>
      <c r="I9" s="134" t="s">
        <v>66</v>
      </c>
      <c r="J9" s="134" t="s">
        <v>67</v>
      </c>
      <c r="K9" s="134"/>
    </row>
    <row r="10" spans="1:11" ht="33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21" t="s">
        <v>61</v>
      </c>
      <c r="K10" s="21" t="s">
        <v>68</v>
      </c>
    </row>
    <row r="11" spans="1:1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9" t="s">
        <v>69</v>
      </c>
      <c r="G11" s="21">
        <v>6</v>
      </c>
      <c r="H11" s="21">
        <v>7</v>
      </c>
      <c r="I11" s="21">
        <v>8</v>
      </c>
      <c r="J11" s="21">
        <v>9</v>
      </c>
      <c r="K11" s="21">
        <v>10</v>
      </c>
    </row>
    <row r="12" spans="1:12" ht="26.25" customHeight="1">
      <c r="A12" s="22" t="s">
        <v>70</v>
      </c>
      <c r="B12" s="30">
        <v>100</v>
      </c>
      <c r="C12" s="30" t="s">
        <v>71</v>
      </c>
      <c r="D12" s="31">
        <f>D15+D19+D30+D33+D43+D47+D50</f>
        <v>4651200</v>
      </c>
      <c r="E12" s="31">
        <f>E19+E30+E33</f>
        <v>4465700</v>
      </c>
      <c r="F12" s="32"/>
      <c r="G12" s="31">
        <f>G47</f>
        <v>0</v>
      </c>
      <c r="H12" s="33"/>
      <c r="I12" s="33"/>
      <c r="J12" s="31">
        <f>J43</f>
        <v>185500</v>
      </c>
      <c r="K12" s="33"/>
      <c r="L12" s="34"/>
    </row>
    <row r="13" spans="1:11" ht="15.75" customHeight="1">
      <c r="A13" s="23" t="s">
        <v>41</v>
      </c>
      <c r="B13" s="135">
        <v>110</v>
      </c>
      <c r="C13" s="136"/>
      <c r="D13" s="137"/>
      <c r="E13" s="135" t="s">
        <v>71</v>
      </c>
      <c r="F13" s="138"/>
      <c r="G13" s="135" t="s">
        <v>71</v>
      </c>
      <c r="H13" s="135" t="s">
        <v>71</v>
      </c>
      <c r="I13" s="135" t="s">
        <v>71</v>
      </c>
      <c r="J13" s="136"/>
      <c r="K13" s="135" t="s">
        <v>71</v>
      </c>
    </row>
    <row r="14" spans="1:11" ht="17.25" customHeight="1">
      <c r="A14" s="22" t="s">
        <v>72</v>
      </c>
      <c r="B14" s="135"/>
      <c r="C14" s="136"/>
      <c r="D14" s="137"/>
      <c r="E14" s="135"/>
      <c r="F14" s="138"/>
      <c r="G14" s="135"/>
      <c r="H14" s="135"/>
      <c r="I14" s="135"/>
      <c r="J14" s="136"/>
      <c r="K14" s="135"/>
    </row>
    <row r="15" spans="1:11" ht="33.75" customHeight="1">
      <c r="A15" s="35" t="s">
        <v>73</v>
      </c>
      <c r="B15" s="30"/>
      <c r="C15" s="33"/>
      <c r="D15" s="31">
        <f>D16+D17</f>
        <v>0</v>
      </c>
      <c r="E15" s="30"/>
      <c r="F15" s="32"/>
      <c r="G15" s="30"/>
      <c r="H15" s="30"/>
      <c r="I15" s="30"/>
      <c r="J15" s="31">
        <f>J16+J17</f>
        <v>0</v>
      </c>
      <c r="K15" s="30"/>
    </row>
    <row r="16" spans="1:11" ht="15.75" customHeight="1">
      <c r="A16" s="36" t="s">
        <v>74</v>
      </c>
      <c r="B16" s="30"/>
      <c r="C16" s="30">
        <v>290</v>
      </c>
      <c r="D16" s="37">
        <v>0</v>
      </c>
      <c r="E16" s="30"/>
      <c r="F16" s="32"/>
      <c r="G16" s="30"/>
      <c r="H16" s="30"/>
      <c r="I16" s="30"/>
      <c r="J16" s="37">
        <f>D16</f>
        <v>0</v>
      </c>
      <c r="K16" s="30"/>
    </row>
    <row r="17" spans="1:11" ht="15.75">
      <c r="A17" s="38" t="s">
        <v>75</v>
      </c>
      <c r="B17" s="33"/>
      <c r="C17" s="30">
        <v>340</v>
      </c>
      <c r="D17" s="37">
        <v>0</v>
      </c>
      <c r="E17" s="33"/>
      <c r="F17" s="32"/>
      <c r="G17" s="33"/>
      <c r="H17" s="33"/>
      <c r="I17" s="33"/>
      <c r="J17" s="37">
        <f>D17</f>
        <v>0</v>
      </c>
      <c r="K17" s="33"/>
    </row>
    <row r="18" spans="1:11" ht="16.5" customHeight="1">
      <c r="A18" s="22" t="s">
        <v>76</v>
      </c>
      <c r="B18" s="30">
        <v>120</v>
      </c>
      <c r="C18" s="33"/>
      <c r="D18" s="33"/>
      <c r="E18" s="33"/>
      <c r="F18" s="32"/>
      <c r="G18" s="30" t="s">
        <v>71</v>
      </c>
      <c r="H18" s="30" t="s">
        <v>71</v>
      </c>
      <c r="I18" s="33"/>
      <c r="J18" s="33"/>
      <c r="K18" s="33"/>
    </row>
    <row r="19" spans="1:11" ht="18.75" customHeight="1">
      <c r="A19" s="22" t="s">
        <v>41</v>
      </c>
      <c r="B19" s="135"/>
      <c r="C19" s="135"/>
      <c r="D19" s="139">
        <f>D21+D22+D23+D24+D25+D26+D27+D28+D29</f>
        <v>2410500</v>
      </c>
      <c r="E19" s="139">
        <f>E21+E22+E23+E24+E25+E26+E27+E28+E29</f>
        <v>2410500</v>
      </c>
      <c r="F19" s="134"/>
      <c r="G19" s="135"/>
      <c r="H19" s="135"/>
      <c r="I19" s="135"/>
      <c r="J19" s="135"/>
      <c r="K19" s="135"/>
    </row>
    <row r="20" spans="1:11" ht="178.5" customHeight="1">
      <c r="A20" s="39" t="s">
        <v>77</v>
      </c>
      <c r="B20" s="135"/>
      <c r="C20" s="135"/>
      <c r="D20" s="139"/>
      <c r="E20" s="139"/>
      <c r="F20" s="134"/>
      <c r="G20" s="135"/>
      <c r="H20" s="135"/>
      <c r="I20" s="135"/>
      <c r="J20" s="135"/>
      <c r="K20" s="135"/>
    </row>
    <row r="21" spans="1:11" ht="18.75" customHeight="1">
      <c r="A21" s="40" t="s">
        <v>78</v>
      </c>
      <c r="B21" s="30"/>
      <c r="C21" s="41">
        <v>211</v>
      </c>
      <c r="D21" s="37">
        <f aca="true" t="shared" si="0" ref="D21:D29">E21</f>
        <v>1805300</v>
      </c>
      <c r="E21" s="37">
        <v>1805300</v>
      </c>
      <c r="F21" s="41"/>
      <c r="G21" s="30"/>
      <c r="H21" s="30"/>
      <c r="I21" s="33"/>
      <c r="J21" s="33"/>
      <c r="K21" s="33"/>
    </row>
    <row r="22" spans="1:11" ht="18.75" customHeight="1">
      <c r="A22" s="40" t="s">
        <v>79</v>
      </c>
      <c r="B22" s="30"/>
      <c r="C22" s="41">
        <v>212</v>
      </c>
      <c r="D22" s="37">
        <v>0</v>
      </c>
      <c r="E22" s="37">
        <v>0</v>
      </c>
      <c r="F22" s="41"/>
      <c r="G22" s="30"/>
      <c r="H22" s="30"/>
      <c r="I22" s="33"/>
      <c r="J22" s="33"/>
      <c r="K22" s="33"/>
    </row>
    <row r="23" spans="1:11" ht="18.75" customHeight="1">
      <c r="A23" s="40" t="s">
        <v>80</v>
      </c>
      <c r="B23" s="30"/>
      <c r="C23" s="41">
        <v>213</v>
      </c>
      <c r="D23" s="37">
        <f t="shared" si="0"/>
        <v>545200</v>
      </c>
      <c r="E23" s="37">
        <v>545200</v>
      </c>
      <c r="F23" s="41"/>
      <c r="G23" s="30"/>
      <c r="H23" s="30"/>
      <c r="I23" s="33"/>
      <c r="J23" s="33"/>
      <c r="K23" s="33"/>
    </row>
    <row r="24" spans="1:11" ht="18.75" customHeight="1">
      <c r="A24" s="40" t="s">
        <v>81</v>
      </c>
      <c r="B24" s="30"/>
      <c r="C24" s="41">
        <v>221</v>
      </c>
      <c r="D24" s="37">
        <f t="shared" si="0"/>
        <v>0</v>
      </c>
      <c r="E24" s="37">
        <v>0</v>
      </c>
      <c r="F24" s="41"/>
      <c r="G24" s="30"/>
      <c r="H24" s="30"/>
      <c r="I24" s="33"/>
      <c r="J24" s="33"/>
      <c r="K24" s="33"/>
    </row>
    <row r="25" spans="1:11" ht="18.75" customHeight="1">
      <c r="A25" s="40" t="s">
        <v>82</v>
      </c>
      <c r="B25" s="30"/>
      <c r="C25" s="41">
        <v>222</v>
      </c>
      <c r="D25" s="37">
        <f t="shared" si="0"/>
        <v>0</v>
      </c>
      <c r="E25" s="37">
        <v>0</v>
      </c>
      <c r="F25" s="41"/>
      <c r="G25" s="30"/>
      <c r="H25" s="30"/>
      <c r="I25" s="33"/>
      <c r="J25" s="33"/>
      <c r="K25" s="33"/>
    </row>
    <row r="26" spans="1:11" ht="18.75" customHeight="1">
      <c r="A26" s="40" t="s">
        <v>83</v>
      </c>
      <c r="B26" s="30"/>
      <c r="C26" s="41">
        <v>225</v>
      </c>
      <c r="D26" s="37">
        <f t="shared" si="0"/>
        <v>0</v>
      </c>
      <c r="E26" s="37">
        <v>0</v>
      </c>
      <c r="F26" s="41"/>
      <c r="G26" s="30"/>
      <c r="H26" s="30"/>
      <c r="I26" s="33"/>
      <c r="J26" s="33"/>
      <c r="K26" s="33"/>
    </row>
    <row r="27" spans="1:11" ht="18.75" customHeight="1">
      <c r="A27" s="40" t="s">
        <v>84</v>
      </c>
      <c r="B27" s="30"/>
      <c r="C27" s="41">
        <v>226</v>
      </c>
      <c r="D27" s="37">
        <f>E27</f>
        <v>25000</v>
      </c>
      <c r="E27" s="37">
        <v>25000</v>
      </c>
      <c r="F27" s="41"/>
      <c r="G27" s="30"/>
      <c r="H27" s="30"/>
      <c r="I27" s="33"/>
      <c r="J27" s="33"/>
      <c r="K27" s="33"/>
    </row>
    <row r="28" spans="1:11" ht="18.75" customHeight="1">
      <c r="A28" s="40" t="s">
        <v>85</v>
      </c>
      <c r="B28" s="30"/>
      <c r="C28" s="41">
        <v>310</v>
      </c>
      <c r="D28" s="37">
        <f t="shared" si="0"/>
        <v>0</v>
      </c>
      <c r="E28" s="37">
        <v>0</v>
      </c>
      <c r="F28" s="41"/>
      <c r="G28" s="30"/>
      <c r="H28" s="30"/>
      <c r="I28" s="33"/>
      <c r="J28" s="33"/>
      <c r="K28" s="33"/>
    </row>
    <row r="29" spans="1:11" ht="18.75" customHeight="1">
      <c r="A29" s="40" t="s">
        <v>75</v>
      </c>
      <c r="B29" s="30"/>
      <c r="C29" s="41">
        <v>340</v>
      </c>
      <c r="D29" s="37">
        <f t="shared" si="0"/>
        <v>35000</v>
      </c>
      <c r="E29" s="37">
        <v>35000</v>
      </c>
      <c r="F29" s="41"/>
      <c r="G29" s="30"/>
      <c r="H29" s="30"/>
      <c r="I29" s="33"/>
      <c r="J29" s="33"/>
      <c r="K29" s="33"/>
    </row>
    <row r="30" spans="1:11" ht="102.75" customHeight="1">
      <c r="A30" s="42" t="s">
        <v>86</v>
      </c>
      <c r="B30" s="30"/>
      <c r="C30" s="37"/>
      <c r="D30" s="31">
        <f>D31+D32</f>
        <v>785900</v>
      </c>
      <c r="E30" s="31">
        <f>E31+E32</f>
        <v>785900</v>
      </c>
      <c r="F30" s="32"/>
      <c r="G30" s="30"/>
      <c r="H30" s="30"/>
      <c r="I30" s="33"/>
      <c r="J30" s="33"/>
      <c r="K30" s="33"/>
    </row>
    <row r="31" spans="1:11" ht="18.75" customHeight="1">
      <c r="A31" s="40" t="s">
        <v>78</v>
      </c>
      <c r="B31" s="30"/>
      <c r="C31" s="43">
        <v>211</v>
      </c>
      <c r="D31" s="37">
        <f>E31</f>
        <v>588249</v>
      </c>
      <c r="E31" s="37">
        <v>588249</v>
      </c>
      <c r="F31" s="32"/>
      <c r="G31" s="30"/>
      <c r="H31" s="30"/>
      <c r="I31" s="33"/>
      <c r="J31" s="33"/>
      <c r="K31" s="33"/>
    </row>
    <row r="32" spans="1:11" ht="18.75" customHeight="1">
      <c r="A32" s="40" t="s">
        <v>80</v>
      </c>
      <c r="B32" s="30"/>
      <c r="C32" s="43">
        <v>213</v>
      </c>
      <c r="D32" s="37">
        <f>E32</f>
        <v>197651</v>
      </c>
      <c r="E32" s="37">
        <v>197651</v>
      </c>
      <c r="F32" s="32"/>
      <c r="G32" s="30"/>
      <c r="H32" s="30"/>
      <c r="I32" s="33"/>
      <c r="J32" s="33"/>
      <c r="K32" s="33"/>
    </row>
    <row r="33" spans="1:11" ht="57" customHeight="1">
      <c r="A33" s="44" t="s">
        <v>87</v>
      </c>
      <c r="B33" s="30"/>
      <c r="C33" s="43"/>
      <c r="D33" s="31">
        <f>D34+D35+D36+D37+D38+D39+D40+D41+D42</f>
        <v>1269300</v>
      </c>
      <c r="E33" s="31">
        <f>E34+E35+E36+E37+E38+E39+E40+E41+E42</f>
        <v>1269300</v>
      </c>
      <c r="F33" s="32"/>
      <c r="G33" s="45"/>
      <c r="H33" s="30"/>
      <c r="I33" s="33"/>
      <c r="J33" s="46"/>
      <c r="K33" s="33"/>
    </row>
    <row r="34" spans="1:11" ht="18.75" customHeight="1">
      <c r="A34" s="38" t="s">
        <v>79</v>
      </c>
      <c r="B34" s="30"/>
      <c r="C34" s="47">
        <v>212</v>
      </c>
      <c r="D34" s="37">
        <f aca="true" t="shared" si="1" ref="D34:D42">E34</f>
        <v>0</v>
      </c>
      <c r="E34" s="37">
        <v>0</v>
      </c>
      <c r="F34" s="32"/>
      <c r="G34" s="30"/>
      <c r="H34" s="30"/>
      <c r="I34" s="33"/>
      <c r="J34" s="33"/>
      <c r="K34" s="33"/>
    </row>
    <row r="35" spans="1:11" ht="18.75" customHeight="1">
      <c r="A35" s="38" t="s">
        <v>88</v>
      </c>
      <c r="B35" s="30"/>
      <c r="C35" s="47">
        <v>221</v>
      </c>
      <c r="D35" s="37">
        <f>E35</f>
        <v>90200</v>
      </c>
      <c r="E35" s="37">
        <v>90200</v>
      </c>
      <c r="F35" s="32"/>
      <c r="G35" s="30"/>
      <c r="H35" s="30"/>
      <c r="I35" s="33"/>
      <c r="J35" s="33"/>
      <c r="K35" s="33"/>
    </row>
    <row r="36" spans="1:11" ht="18.75" customHeight="1">
      <c r="A36" s="38" t="s">
        <v>82</v>
      </c>
      <c r="B36" s="30"/>
      <c r="C36" s="47">
        <v>222</v>
      </c>
      <c r="D36" s="37">
        <f t="shared" si="1"/>
        <v>0</v>
      </c>
      <c r="E36" s="37">
        <v>0</v>
      </c>
      <c r="F36" s="32"/>
      <c r="G36" s="30"/>
      <c r="H36" s="30"/>
      <c r="I36" s="33"/>
      <c r="J36" s="33"/>
      <c r="K36" s="33"/>
    </row>
    <row r="37" spans="1:11" ht="18.75" customHeight="1">
      <c r="A37" s="38" t="s">
        <v>89</v>
      </c>
      <c r="B37" s="30"/>
      <c r="C37" s="47">
        <v>223</v>
      </c>
      <c r="D37" s="37">
        <f t="shared" si="1"/>
        <v>450200</v>
      </c>
      <c r="E37" s="37">
        <v>450200</v>
      </c>
      <c r="F37" s="32"/>
      <c r="G37" s="30"/>
      <c r="H37" s="30"/>
      <c r="I37" s="33"/>
      <c r="J37" s="33"/>
      <c r="K37" s="33"/>
    </row>
    <row r="38" spans="1:11" ht="18.75" customHeight="1">
      <c r="A38" s="38" t="s">
        <v>90</v>
      </c>
      <c r="B38" s="30"/>
      <c r="C38" s="47">
        <v>225</v>
      </c>
      <c r="D38" s="37">
        <f t="shared" si="1"/>
        <v>120000</v>
      </c>
      <c r="E38" s="37">
        <v>120000</v>
      </c>
      <c r="F38" s="32"/>
      <c r="G38" s="30"/>
      <c r="H38" s="30"/>
      <c r="I38" s="33"/>
      <c r="J38" s="33"/>
      <c r="K38" s="33"/>
    </row>
    <row r="39" spans="1:11" ht="18.75" customHeight="1">
      <c r="A39" s="38" t="s">
        <v>91</v>
      </c>
      <c r="B39" s="30"/>
      <c r="C39" s="47">
        <v>226</v>
      </c>
      <c r="D39" s="37">
        <f t="shared" si="1"/>
        <v>130000</v>
      </c>
      <c r="E39" s="37">
        <v>130000</v>
      </c>
      <c r="F39" s="32"/>
      <c r="G39" s="30"/>
      <c r="H39" s="30"/>
      <c r="I39" s="33"/>
      <c r="J39" s="33"/>
      <c r="K39" s="33"/>
    </row>
    <row r="40" spans="1:11" ht="18.75" customHeight="1">
      <c r="A40" s="38" t="s">
        <v>74</v>
      </c>
      <c r="B40" s="30"/>
      <c r="C40" s="47">
        <v>290</v>
      </c>
      <c r="D40" s="37">
        <f t="shared" si="1"/>
        <v>10000</v>
      </c>
      <c r="E40" s="37">
        <v>10000</v>
      </c>
      <c r="F40" s="32"/>
      <c r="G40" s="30"/>
      <c r="H40" s="30"/>
      <c r="I40" s="33"/>
      <c r="J40" s="33"/>
      <c r="K40" s="33"/>
    </row>
    <row r="41" spans="1:11" ht="18.75" customHeight="1">
      <c r="A41" s="38" t="s">
        <v>85</v>
      </c>
      <c r="B41" s="30"/>
      <c r="C41" s="47">
        <v>310</v>
      </c>
      <c r="D41" s="37">
        <f t="shared" si="1"/>
        <v>0</v>
      </c>
      <c r="E41" s="37">
        <v>0</v>
      </c>
      <c r="F41" s="32"/>
      <c r="G41" s="30"/>
      <c r="H41" s="30"/>
      <c r="I41" s="33"/>
      <c r="J41" s="33"/>
      <c r="K41" s="33"/>
    </row>
    <row r="42" spans="1:11" ht="18.75" customHeight="1">
      <c r="A42" s="38" t="s">
        <v>75</v>
      </c>
      <c r="B42" s="30"/>
      <c r="C42" s="47">
        <v>340</v>
      </c>
      <c r="D42" s="37">
        <f t="shared" si="1"/>
        <v>468900</v>
      </c>
      <c r="E42" s="37">
        <v>468900</v>
      </c>
      <c r="F42" s="32"/>
      <c r="G42" s="30"/>
      <c r="H42" s="30"/>
      <c r="I42" s="33"/>
      <c r="J42" s="33"/>
      <c r="K42" s="33"/>
    </row>
    <row r="43" spans="1:11" ht="29.25" customHeight="1">
      <c r="A43" s="48" t="s">
        <v>92</v>
      </c>
      <c r="B43" s="30"/>
      <c r="C43" s="43"/>
      <c r="D43" s="31">
        <f>D44</f>
        <v>185500</v>
      </c>
      <c r="E43" s="31" t="s">
        <v>93</v>
      </c>
      <c r="F43" s="32"/>
      <c r="G43" s="30"/>
      <c r="H43" s="30"/>
      <c r="I43" s="33"/>
      <c r="J43" s="31">
        <f>J44</f>
        <v>185500</v>
      </c>
      <c r="K43" s="33"/>
    </row>
    <row r="44" spans="1:11" ht="18.75" customHeight="1">
      <c r="A44" s="38" t="s">
        <v>75</v>
      </c>
      <c r="B44" s="30"/>
      <c r="C44" s="43">
        <v>340</v>
      </c>
      <c r="D44" s="37">
        <f>J44</f>
        <v>185500</v>
      </c>
      <c r="E44" s="37"/>
      <c r="F44" s="32"/>
      <c r="G44" s="30"/>
      <c r="H44" s="30"/>
      <c r="I44" s="33"/>
      <c r="J44" s="37">
        <v>185500</v>
      </c>
      <c r="K44" s="33"/>
    </row>
    <row r="45" spans="1:11" ht="21.75" customHeight="1">
      <c r="A45" s="22" t="s">
        <v>94</v>
      </c>
      <c r="B45" s="30">
        <v>130</v>
      </c>
      <c r="C45" s="33"/>
      <c r="D45" s="33"/>
      <c r="E45" s="30" t="s">
        <v>71</v>
      </c>
      <c r="F45" s="32"/>
      <c r="G45" s="30" t="s">
        <v>71</v>
      </c>
      <c r="H45" s="30" t="s">
        <v>71</v>
      </c>
      <c r="I45" s="30" t="s">
        <v>71</v>
      </c>
      <c r="J45" s="33"/>
      <c r="K45" s="30" t="s">
        <v>71</v>
      </c>
    </row>
    <row r="46" spans="1:11" ht="38.25" customHeight="1">
      <c r="A46" s="22" t="s">
        <v>95</v>
      </c>
      <c r="B46" s="30">
        <v>140</v>
      </c>
      <c r="C46" s="33"/>
      <c r="D46" s="33"/>
      <c r="E46" s="30" t="s">
        <v>71</v>
      </c>
      <c r="F46" s="32"/>
      <c r="G46" s="30" t="s">
        <v>71</v>
      </c>
      <c r="H46" s="30" t="s">
        <v>71</v>
      </c>
      <c r="I46" s="30" t="s">
        <v>71</v>
      </c>
      <c r="J46" s="33"/>
      <c r="K46" s="30" t="s">
        <v>71</v>
      </c>
    </row>
    <row r="47" spans="1:11" ht="23.25" customHeight="1">
      <c r="A47" s="49" t="s">
        <v>96</v>
      </c>
      <c r="B47" s="30">
        <v>150</v>
      </c>
      <c r="C47" s="33"/>
      <c r="D47" s="31">
        <f>D48+D49</f>
        <v>0</v>
      </c>
      <c r="E47" s="30" t="s">
        <v>71</v>
      </c>
      <c r="F47" s="32"/>
      <c r="G47" s="31">
        <f>G48+G49</f>
        <v>0</v>
      </c>
      <c r="H47" s="33"/>
      <c r="I47" s="30" t="s">
        <v>71</v>
      </c>
      <c r="J47" s="30" t="s">
        <v>71</v>
      </c>
      <c r="K47" s="30" t="s">
        <v>71</v>
      </c>
    </row>
    <row r="48" spans="1:11" ht="36.75" customHeight="1">
      <c r="A48" s="44" t="s">
        <v>97</v>
      </c>
      <c r="B48" s="30"/>
      <c r="C48" s="41">
        <v>226</v>
      </c>
      <c r="D48" s="37">
        <f>G48</f>
        <v>0</v>
      </c>
      <c r="E48" s="37"/>
      <c r="F48" s="50"/>
      <c r="G48" s="37">
        <v>0</v>
      </c>
      <c r="H48" s="33"/>
      <c r="I48" s="30"/>
      <c r="J48" s="30"/>
      <c r="K48" s="30"/>
    </row>
    <row r="49" spans="1:11" ht="25.5" customHeight="1">
      <c r="A49" s="44"/>
      <c r="B49" s="30"/>
      <c r="C49" s="41">
        <v>340</v>
      </c>
      <c r="D49" s="37">
        <f>G49</f>
        <v>0</v>
      </c>
      <c r="E49" s="37"/>
      <c r="F49" s="50"/>
      <c r="G49" s="37">
        <v>0</v>
      </c>
      <c r="H49" s="33"/>
      <c r="I49" s="30"/>
      <c r="J49" s="30"/>
      <c r="K49" s="30"/>
    </row>
    <row r="50" spans="1:11" ht="15.75">
      <c r="A50" s="22" t="s">
        <v>98</v>
      </c>
      <c r="B50" s="30">
        <v>160</v>
      </c>
      <c r="C50" s="41"/>
      <c r="D50" s="31">
        <f>D51</f>
        <v>0</v>
      </c>
      <c r="E50" s="30" t="s">
        <v>71</v>
      </c>
      <c r="F50" s="32"/>
      <c r="G50" s="30" t="s">
        <v>71</v>
      </c>
      <c r="H50" s="30" t="s">
        <v>71</v>
      </c>
      <c r="I50" s="30" t="s">
        <v>71</v>
      </c>
      <c r="J50" s="31">
        <f>D50</f>
        <v>0</v>
      </c>
      <c r="K50" s="33"/>
    </row>
    <row r="51" spans="1:11" ht="50.25" customHeight="1">
      <c r="A51" s="48" t="s">
        <v>99</v>
      </c>
      <c r="B51" s="30"/>
      <c r="C51" s="41">
        <v>0</v>
      </c>
      <c r="D51" s="37">
        <v>0</v>
      </c>
      <c r="E51" s="30"/>
      <c r="F51" s="32"/>
      <c r="G51" s="30"/>
      <c r="H51" s="30"/>
      <c r="I51" s="30"/>
      <c r="J51" s="37">
        <f>D51</f>
        <v>0</v>
      </c>
      <c r="K51" s="33"/>
    </row>
    <row r="52" spans="1:11" ht="15.75">
      <c r="A52" s="22" t="s">
        <v>100</v>
      </c>
      <c r="B52" s="30">
        <v>180</v>
      </c>
      <c r="C52" s="30" t="s">
        <v>71</v>
      </c>
      <c r="D52" s="33"/>
      <c r="E52" s="30" t="s">
        <v>71</v>
      </c>
      <c r="F52" s="32"/>
      <c r="G52" s="30" t="s">
        <v>71</v>
      </c>
      <c r="H52" s="30" t="s">
        <v>71</v>
      </c>
      <c r="I52" s="30" t="s">
        <v>71</v>
      </c>
      <c r="J52" s="33"/>
      <c r="K52" s="30" t="s">
        <v>71</v>
      </c>
    </row>
    <row r="53" spans="1:11" ht="15.75">
      <c r="A53" s="22"/>
      <c r="B53" s="33"/>
      <c r="C53" s="33"/>
      <c r="D53" s="33"/>
      <c r="E53" s="33"/>
      <c r="F53" s="32"/>
      <c r="G53" s="33"/>
      <c r="H53" s="33"/>
      <c r="I53" s="33"/>
      <c r="J53" s="33"/>
      <c r="K53" s="33"/>
    </row>
    <row r="54" spans="1:12" ht="22.5" customHeight="1">
      <c r="A54" s="51" t="s">
        <v>101</v>
      </c>
      <c r="B54" s="52">
        <v>200</v>
      </c>
      <c r="C54" s="52" t="s">
        <v>71</v>
      </c>
      <c r="D54" s="53">
        <f>D55+D66+D76</f>
        <v>4651200</v>
      </c>
      <c r="E54" s="53">
        <f>E55+E66+E76</f>
        <v>4465700</v>
      </c>
      <c r="F54" s="54"/>
      <c r="G54" s="53">
        <f>G76</f>
        <v>0</v>
      </c>
      <c r="H54" s="55"/>
      <c r="I54" s="55"/>
      <c r="J54" s="55">
        <f>J76</f>
        <v>185500</v>
      </c>
      <c r="K54" s="55"/>
      <c r="L54" s="34">
        <f>J54+G54+E54</f>
        <v>4651200</v>
      </c>
    </row>
    <row r="55" spans="1:11" ht="18.75" customHeight="1">
      <c r="A55" s="22" t="s">
        <v>102</v>
      </c>
      <c r="B55" s="30">
        <v>210</v>
      </c>
      <c r="C55" s="33"/>
      <c r="D55" s="31">
        <f>D56+D62</f>
        <v>3136400</v>
      </c>
      <c r="E55" s="31">
        <f>E56+E62</f>
        <v>3136400</v>
      </c>
      <c r="F55" s="32"/>
      <c r="G55" s="33"/>
      <c r="H55" s="33"/>
      <c r="I55" s="33"/>
      <c r="J55" s="33"/>
      <c r="K55" s="46"/>
    </row>
    <row r="56" spans="1:11" ht="15.75">
      <c r="A56" s="23" t="s">
        <v>39</v>
      </c>
      <c r="B56" s="135">
        <v>211</v>
      </c>
      <c r="C56" s="136"/>
      <c r="D56" s="139">
        <f>D58+D59+D60+D61</f>
        <v>3136400</v>
      </c>
      <c r="E56" s="139">
        <f>E58+E59+E60+E61</f>
        <v>3136400</v>
      </c>
      <c r="F56" s="138"/>
      <c r="G56" s="136"/>
      <c r="H56" s="136"/>
      <c r="I56" s="136"/>
      <c r="J56" s="136"/>
      <c r="K56" s="136"/>
    </row>
    <row r="57" spans="1:11" ht="19.5" customHeight="1">
      <c r="A57" s="23" t="s">
        <v>103</v>
      </c>
      <c r="B57" s="135"/>
      <c r="C57" s="136"/>
      <c r="D57" s="139"/>
      <c r="E57" s="139"/>
      <c r="F57" s="138"/>
      <c r="G57" s="136"/>
      <c r="H57" s="136"/>
      <c r="I57" s="136"/>
      <c r="J57" s="136"/>
      <c r="K57" s="136"/>
    </row>
    <row r="58" spans="1:11" ht="22.5" customHeight="1">
      <c r="A58" s="23" t="s">
        <v>104</v>
      </c>
      <c r="B58" s="30"/>
      <c r="C58" s="30">
        <v>111</v>
      </c>
      <c r="D58" s="37">
        <f>E58</f>
        <v>1805300</v>
      </c>
      <c r="E58" s="37">
        <f>E21</f>
        <v>1805300</v>
      </c>
      <c r="F58" s="50"/>
      <c r="G58" s="33"/>
      <c r="H58" s="33"/>
      <c r="I58" s="33"/>
      <c r="J58" s="33"/>
      <c r="K58" s="33"/>
    </row>
    <row r="59" spans="1:11" ht="22.5" customHeight="1">
      <c r="A59" s="23" t="s">
        <v>105</v>
      </c>
      <c r="B59" s="30"/>
      <c r="C59" s="30">
        <v>111</v>
      </c>
      <c r="D59" s="37">
        <f>E59</f>
        <v>588249</v>
      </c>
      <c r="E59" s="37">
        <f>E31</f>
        <v>588249</v>
      </c>
      <c r="F59" s="32"/>
      <c r="G59" s="33"/>
      <c r="H59" s="33"/>
      <c r="I59" s="33"/>
      <c r="J59" s="33"/>
      <c r="K59" s="33"/>
    </row>
    <row r="60" spans="1:11" ht="22.5" customHeight="1">
      <c r="A60" s="23" t="s">
        <v>104</v>
      </c>
      <c r="B60" s="30"/>
      <c r="C60" s="30">
        <v>119</v>
      </c>
      <c r="D60" s="37">
        <f>E60</f>
        <v>545200</v>
      </c>
      <c r="E60" s="37">
        <f>E23</f>
        <v>545200</v>
      </c>
      <c r="F60" s="50"/>
      <c r="G60" s="33"/>
      <c r="H60" s="33"/>
      <c r="I60" s="33"/>
      <c r="J60" s="33"/>
      <c r="K60" s="33"/>
    </row>
    <row r="61" spans="1:11" ht="22.5" customHeight="1">
      <c r="A61" s="22" t="s">
        <v>105</v>
      </c>
      <c r="B61" s="33"/>
      <c r="C61" s="30">
        <v>119</v>
      </c>
      <c r="D61" s="37">
        <f>E61</f>
        <v>197651</v>
      </c>
      <c r="E61" s="37">
        <f>E32</f>
        <v>197651</v>
      </c>
      <c r="F61" s="32"/>
      <c r="G61" s="33"/>
      <c r="H61" s="33"/>
      <c r="I61" s="33"/>
      <c r="J61" s="33"/>
      <c r="K61" s="33"/>
    </row>
    <row r="62" spans="1:11" ht="22.5" customHeight="1">
      <c r="A62" s="22" t="s">
        <v>106</v>
      </c>
      <c r="B62" s="33"/>
      <c r="C62" s="30"/>
      <c r="D62" s="31">
        <f>D63</f>
        <v>0</v>
      </c>
      <c r="E62" s="31">
        <f>D62</f>
        <v>0</v>
      </c>
      <c r="F62" s="32"/>
      <c r="G62" s="33"/>
      <c r="H62" s="33"/>
      <c r="I62" s="33"/>
      <c r="J62" s="33"/>
      <c r="K62" s="33"/>
    </row>
    <row r="63" spans="1:11" ht="22.5" customHeight="1">
      <c r="A63" s="22" t="s">
        <v>104</v>
      </c>
      <c r="B63" s="33"/>
      <c r="C63" s="30">
        <v>112</v>
      </c>
      <c r="D63" s="37">
        <f>E63</f>
        <v>0</v>
      </c>
      <c r="E63" s="37">
        <v>0</v>
      </c>
      <c r="F63" s="32"/>
      <c r="G63" s="33"/>
      <c r="H63" s="33"/>
      <c r="I63" s="33"/>
      <c r="J63" s="33"/>
      <c r="K63" s="33"/>
    </row>
    <row r="64" spans="1:11" ht="18" customHeight="1">
      <c r="A64" s="22" t="s">
        <v>107</v>
      </c>
      <c r="B64" s="30">
        <v>220</v>
      </c>
      <c r="C64" s="33"/>
      <c r="D64" s="33"/>
      <c r="E64" s="33"/>
      <c r="F64" s="32"/>
      <c r="G64" s="33"/>
      <c r="H64" s="33"/>
      <c r="I64" s="33"/>
      <c r="J64" s="33"/>
      <c r="K64" s="33"/>
    </row>
    <row r="65" spans="1:11" ht="18.75" customHeight="1">
      <c r="A65" s="25" t="s">
        <v>39</v>
      </c>
      <c r="B65" s="33"/>
      <c r="C65" s="33"/>
      <c r="D65" s="33"/>
      <c r="E65" s="33"/>
      <c r="F65" s="32"/>
      <c r="G65" s="33"/>
      <c r="H65" s="33"/>
      <c r="I65" s="33"/>
      <c r="J65" s="33"/>
      <c r="K65" s="33"/>
    </row>
    <row r="66" spans="1:11" ht="18" customHeight="1">
      <c r="A66" s="22" t="s">
        <v>108</v>
      </c>
      <c r="B66" s="30">
        <v>230</v>
      </c>
      <c r="C66" s="33"/>
      <c r="D66" s="31">
        <f>D68+D69+D70</f>
        <v>10000</v>
      </c>
      <c r="E66" s="31">
        <f>E68+E69</f>
        <v>10000</v>
      </c>
      <c r="F66" s="32"/>
      <c r="G66" s="33"/>
      <c r="H66" s="33"/>
      <c r="I66" s="33"/>
      <c r="J66" s="33"/>
      <c r="K66" s="33"/>
    </row>
    <row r="67" spans="1:11" ht="15.75" customHeight="1">
      <c r="A67" s="25" t="s">
        <v>39</v>
      </c>
      <c r="B67" s="33"/>
      <c r="C67" s="33"/>
      <c r="D67" s="37"/>
      <c r="E67" s="37"/>
      <c r="F67" s="32"/>
      <c r="G67" s="33"/>
      <c r="H67" s="33"/>
      <c r="I67" s="33"/>
      <c r="J67" s="33"/>
      <c r="K67" s="33"/>
    </row>
    <row r="68" spans="1:11" ht="15.75" customHeight="1">
      <c r="A68" s="25" t="s">
        <v>105</v>
      </c>
      <c r="B68" s="33"/>
      <c r="C68" s="41">
        <v>851</v>
      </c>
      <c r="D68" s="37">
        <f>E68</f>
        <v>10000</v>
      </c>
      <c r="E68" s="37">
        <f>E40</f>
        <v>10000</v>
      </c>
      <c r="F68" s="32"/>
      <c r="G68" s="33"/>
      <c r="H68" s="33"/>
      <c r="I68" s="33"/>
      <c r="J68" s="33"/>
      <c r="K68" s="33"/>
    </row>
    <row r="69" spans="1:11" ht="15.75" customHeight="1">
      <c r="A69" s="25" t="s">
        <v>105</v>
      </c>
      <c r="B69" s="33"/>
      <c r="C69" s="41">
        <v>852</v>
      </c>
      <c r="D69" s="37">
        <f>E69</f>
        <v>0</v>
      </c>
      <c r="E69" s="37">
        <v>0</v>
      </c>
      <c r="F69" s="32"/>
      <c r="G69" s="33"/>
      <c r="H69" s="33"/>
      <c r="I69" s="33"/>
      <c r="J69" s="33"/>
      <c r="K69" s="33"/>
    </row>
    <row r="70" spans="1:11" ht="16.5" customHeight="1">
      <c r="A70" s="25"/>
      <c r="B70" s="33"/>
      <c r="C70" s="41">
        <v>853</v>
      </c>
      <c r="D70" s="37">
        <f>E70</f>
        <v>0</v>
      </c>
      <c r="E70" s="37">
        <v>0</v>
      </c>
      <c r="F70" s="32"/>
      <c r="G70" s="33"/>
      <c r="H70" s="33"/>
      <c r="I70" s="33"/>
      <c r="J70" s="33"/>
      <c r="K70" s="33"/>
    </row>
    <row r="71" spans="1:11" ht="15.75">
      <c r="A71" s="22" t="s">
        <v>109</v>
      </c>
      <c r="B71" s="135">
        <v>240</v>
      </c>
      <c r="C71" s="136"/>
      <c r="D71" s="136"/>
      <c r="E71" s="136"/>
      <c r="F71" s="138"/>
      <c r="G71" s="136"/>
      <c r="H71" s="136"/>
      <c r="I71" s="136"/>
      <c r="J71" s="136"/>
      <c r="K71" s="136"/>
    </row>
    <row r="72" spans="1:11" ht="15.75">
      <c r="A72" s="22" t="s">
        <v>110</v>
      </c>
      <c r="B72" s="135"/>
      <c r="C72" s="136"/>
      <c r="D72" s="136"/>
      <c r="E72" s="136"/>
      <c r="F72" s="138"/>
      <c r="G72" s="136"/>
      <c r="H72" s="136"/>
      <c r="I72" s="136"/>
      <c r="J72" s="136"/>
      <c r="K72" s="136"/>
    </row>
    <row r="73" spans="1:11" ht="15.75">
      <c r="A73" s="22" t="s">
        <v>111</v>
      </c>
      <c r="B73" s="135"/>
      <c r="C73" s="136"/>
      <c r="D73" s="136"/>
      <c r="E73" s="136"/>
      <c r="F73" s="138"/>
      <c r="G73" s="136"/>
      <c r="H73" s="136"/>
      <c r="I73" s="136"/>
      <c r="J73" s="136"/>
      <c r="K73" s="136"/>
    </row>
    <row r="74" spans="1:11" ht="15.75">
      <c r="A74" s="22"/>
      <c r="B74" s="33"/>
      <c r="C74" s="33"/>
      <c r="D74" s="33"/>
      <c r="E74" s="33"/>
      <c r="F74" s="32"/>
      <c r="G74" s="33"/>
      <c r="H74" s="33"/>
      <c r="I74" s="33"/>
      <c r="J74" s="33"/>
      <c r="K74" s="33"/>
    </row>
    <row r="75" spans="1:11" ht="33.75" customHeight="1">
      <c r="A75" s="22" t="s">
        <v>112</v>
      </c>
      <c r="B75" s="30">
        <v>250</v>
      </c>
      <c r="C75" s="33"/>
      <c r="D75" s="33"/>
      <c r="E75" s="33"/>
      <c r="F75" s="32"/>
      <c r="G75" s="33"/>
      <c r="H75" s="33"/>
      <c r="I75" s="33"/>
      <c r="J75" s="33"/>
      <c r="K75" s="33"/>
    </row>
    <row r="76" spans="1:11" ht="24" customHeight="1">
      <c r="A76" s="22" t="s">
        <v>113</v>
      </c>
      <c r="B76" s="30">
        <v>260</v>
      </c>
      <c r="C76" s="30" t="s">
        <v>71</v>
      </c>
      <c r="D76" s="31">
        <f>D77+D78+D79+D81</f>
        <v>1504800</v>
      </c>
      <c r="E76" s="31">
        <f>E77+E78</f>
        <v>1319300</v>
      </c>
      <c r="F76" s="32"/>
      <c r="G76" s="31">
        <f>G81</f>
        <v>0</v>
      </c>
      <c r="H76" s="33"/>
      <c r="I76" s="33"/>
      <c r="J76" s="56">
        <f>J79</f>
        <v>185500</v>
      </c>
      <c r="K76" s="33"/>
    </row>
    <row r="77" spans="1:11" ht="24" customHeight="1">
      <c r="A77" s="22" t="s">
        <v>104</v>
      </c>
      <c r="B77" s="30"/>
      <c r="C77" s="41">
        <v>244</v>
      </c>
      <c r="D77" s="37">
        <f>E77</f>
        <v>60000</v>
      </c>
      <c r="E77" s="37">
        <f>E29+E27</f>
        <v>60000</v>
      </c>
      <c r="F77" s="32"/>
      <c r="G77" s="41"/>
      <c r="H77" s="33"/>
      <c r="I77" s="33"/>
      <c r="J77" s="33"/>
      <c r="K77" s="33"/>
    </row>
    <row r="78" spans="1:11" ht="24" customHeight="1">
      <c r="A78" s="22" t="s">
        <v>105</v>
      </c>
      <c r="B78" s="30"/>
      <c r="C78" s="41">
        <v>244</v>
      </c>
      <c r="D78" s="37">
        <f>E78</f>
        <v>1259300</v>
      </c>
      <c r="E78" s="37">
        <f>E42+E41+E39+E38+E37+E35</f>
        <v>1259300</v>
      </c>
      <c r="F78" s="32"/>
      <c r="G78" s="41"/>
      <c r="H78" s="33"/>
      <c r="I78" s="33"/>
      <c r="J78" s="33"/>
      <c r="K78" s="33"/>
    </row>
    <row r="79" spans="1:11" ht="24" customHeight="1">
      <c r="A79" s="22" t="s">
        <v>114</v>
      </c>
      <c r="B79" s="30"/>
      <c r="C79" s="41">
        <v>244</v>
      </c>
      <c r="D79" s="37">
        <f>J79</f>
        <v>185500</v>
      </c>
      <c r="E79" s="37"/>
      <c r="F79" s="32"/>
      <c r="G79" s="41"/>
      <c r="H79" s="33"/>
      <c r="I79" s="33"/>
      <c r="J79" s="33">
        <v>185500</v>
      </c>
      <c r="K79" s="33"/>
    </row>
    <row r="80" spans="1:11" ht="24" customHeight="1">
      <c r="A80" s="22" t="s">
        <v>115</v>
      </c>
      <c r="B80" s="30"/>
      <c r="C80" s="41">
        <v>244</v>
      </c>
      <c r="D80" s="37">
        <v>0</v>
      </c>
      <c r="E80" s="37"/>
      <c r="F80" s="32"/>
      <c r="G80" s="37">
        <v>0</v>
      </c>
      <c r="H80" s="33"/>
      <c r="I80" s="33"/>
      <c r="J80" s="33"/>
      <c r="K80" s="33"/>
    </row>
    <row r="81" spans="1:11" ht="24" customHeight="1">
      <c r="A81" s="49" t="s">
        <v>116</v>
      </c>
      <c r="B81" s="30"/>
      <c r="C81" s="41">
        <v>244</v>
      </c>
      <c r="D81" s="31">
        <f>G81</f>
        <v>0</v>
      </c>
      <c r="E81" s="31"/>
      <c r="F81" s="57"/>
      <c r="G81" s="31">
        <f>G83+G82</f>
        <v>0</v>
      </c>
      <c r="H81" s="33"/>
      <c r="I81" s="33"/>
      <c r="J81" s="33"/>
      <c r="K81" s="33"/>
    </row>
    <row r="82" spans="1:11" ht="33.75" customHeight="1">
      <c r="A82" s="44" t="s">
        <v>97</v>
      </c>
      <c r="B82" s="33"/>
      <c r="C82" s="41">
        <v>244</v>
      </c>
      <c r="D82" s="37">
        <f>G82</f>
        <v>0</v>
      </c>
      <c r="E82" s="37"/>
      <c r="F82" s="32"/>
      <c r="G82" s="58">
        <v>0</v>
      </c>
      <c r="H82" s="33"/>
      <c r="I82" s="33"/>
      <c r="J82" s="33"/>
      <c r="K82" s="33"/>
    </row>
    <row r="83" spans="1:11" ht="24" customHeight="1">
      <c r="A83" s="22"/>
      <c r="B83" s="22"/>
      <c r="C83" s="41">
        <v>244</v>
      </c>
      <c r="D83" s="37">
        <f>G83</f>
        <v>0</v>
      </c>
      <c r="E83" s="37"/>
      <c r="F83" s="32"/>
      <c r="G83" s="59">
        <v>0</v>
      </c>
      <c r="H83" s="22"/>
      <c r="I83" s="22"/>
      <c r="J83" s="22"/>
      <c r="K83" s="22"/>
    </row>
    <row r="84" spans="1:11" ht="23.25" customHeight="1">
      <c r="A84" s="22" t="s">
        <v>117</v>
      </c>
      <c r="B84" s="30">
        <v>300</v>
      </c>
      <c r="C84" s="30" t="s">
        <v>71</v>
      </c>
      <c r="D84" s="33"/>
      <c r="E84" s="33"/>
      <c r="F84" s="32"/>
      <c r="G84" s="33"/>
      <c r="H84" s="33"/>
      <c r="I84" s="33"/>
      <c r="J84" s="33"/>
      <c r="K84" s="33"/>
    </row>
    <row r="85" spans="1:11" ht="15.75">
      <c r="A85" s="22" t="s">
        <v>39</v>
      </c>
      <c r="B85" s="135">
        <v>310</v>
      </c>
      <c r="C85" s="136"/>
      <c r="D85" s="136"/>
      <c r="E85" s="136"/>
      <c r="F85" s="138"/>
      <c r="G85" s="136"/>
      <c r="H85" s="136"/>
      <c r="I85" s="136"/>
      <c r="J85" s="136"/>
      <c r="K85" s="136"/>
    </row>
    <row r="86" spans="1:11" ht="18.75" customHeight="1">
      <c r="A86" s="22" t="s">
        <v>118</v>
      </c>
      <c r="B86" s="135"/>
      <c r="C86" s="136"/>
      <c r="D86" s="136"/>
      <c r="E86" s="136"/>
      <c r="F86" s="138"/>
      <c r="G86" s="136"/>
      <c r="H86" s="136"/>
      <c r="I86" s="136"/>
      <c r="J86" s="136"/>
      <c r="K86" s="136"/>
    </row>
    <row r="87" spans="1:11" ht="15.75" customHeight="1">
      <c r="A87" s="22" t="s">
        <v>119</v>
      </c>
      <c r="B87" s="30">
        <v>320</v>
      </c>
      <c r="C87" s="33"/>
      <c r="D87" s="33"/>
      <c r="E87" s="33"/>
      <c r="F87" s="32"/>
      <c r="G87" s="33"/>
      <c r="H87" s="33"/>
      <c r="I87" s="33"/>
      <c r="J87" s="33"/>
      <c r="K87" s="33"/>
    </row>
    <row r="88" spans="1:11" ht="21" customHeight="1">
      <c r="A88" s="22" t="s">
        <v>120</v>
      </c>
      <c r="B88" s="30">
        <v>400</v>
      </c>
      <c r="C88" s="33"/>
      <c r="D88" s="33"/>
      <c r="E88" s="33"/>
      <c r="F88" s="32"/>
      <c r="G88" s="33"/>
      <c r="H88" s="33"/>
      <c r="I88" s="33"/>
      <c r="J88" s="33"/>
      <c r="K88" s="33"/>
    </row>
    <row r="89" spans="1:11" ht="15.75">
      <c r="A89" s="22" t="s">
        <v>121</v>
      </c>
      <c r="B89" s="135">
        <v>410</v>
      </c>
      <c r="C89" s="136"/>
      <c r="D89" s="136"/>
      <c r="E89" s="136"/>
      <c r="F89" s="138"/>
      <c r="G89" s="136"/>
      <c r="H89" s="136"/>
      <c r="I89" s="136"/>
      <c r="J89" s="136"/>
      <c r="K89" s="136"/>
    </row>
    <row r="90" spans="1:11" ht="17.25" customHeight="1">
      <c r="A90" s="22" t="s">
        <v>122</v>
      </c>
      <c r="B90" s="135"/>
      <c r="C90" s="136"/>
      <c r="D90" s="136"/>
      <c r="E90" s="136"/>
      <c r="F90" s="138"/>
      <c r="G90" s="136"/>
      <c r="H90" s="136"/>
      <c r="I90" s="136"/>
      <c r="J90" s="136"/>
      <c r="K90" s="136"/>
    </row>
    <row r="91" spans="1:11" ht="15.75">
      <c r="A91" s="22" t="s">
        <v>123</v>
      </c>
      <c r="B91" s="30">
        <v>420</v>
      </c>
      <c r="C91" s="33"/>
      <c r="D91" s="33"/>
      <c r="E91" s="33"/>
      <c r="F91" s="32"/>
      <c r="G91" s="33"/>
      <c r="H91" s="33"/>
      <c r="I91" s="33"/>
      <c r="J91" s="33"/>
      <c r="K91" s="33"/>
    </row>
    <row r="92" spans="1:11" ht="28.5" customHeight="1">
      <c r="A92" s="22" t="s">
        <v>124</v>
      </c>
      <c r="B92" s="30">
        <v>500</v>
      </c>
      <c r="C92" s="30" t="s">
        <v>71</v>
      </c>
      <c r="D92" s="33"/>
      <c r="E92" s="33"/>
      <c r="F92" s="32"/>
      <c r="G92" s="33"/>
      <c r="H92" s="33"/>
      <c r="I92" s="33"/>
      <c r="J92" s="33"/>
      <c r="K92" s="33"/>
    </row>
    <row r="93" spans="1:11" ht="29.25" customHeight="1">
      <c r="A93" s="22" t="s">
        <v>125</v>
      </c>
      <c r="B93" s="30">
        <v>600</v>
      </c>
      <c r="C93" s="30" t="s">
        <v>71</v>
      </c>
      <c r="D93" s="33"/>
      <c r="E93" s="33"/>
      <c r="F93" s="32"/>
      <c r="G93" s="33"/>
      <c r="H93" s="33"/>
      <c r="I93" s="33"/>
      <c r="J93" s="33"/>
      <c r="K93" s="33"/>
    </row>
    <row r="94" ht="15.75">
      <c r="A94" s="19"/>
    </row>
    <row r="95" ht="15.75">
      <c r="A95" s="19"/>
    </row>
    <row r="96" ht="15.75">
      <c r="A96" s="19"/>
    </row>
    <row r="97" spans="1:2" ht="15.75">
      <c r="A97" s="18" t="s">
        <v>126</v>
      </c>
      <c r="B97" s="18" t="s">
        <v>127</v>
      </c>
    </row>
  </sheetData>
  <sheetProtection selectLockedCells="1" selectUnlockedCells="1"/>
  <mergeCells count="76">
    <mergeCell ref="A1:K1"/>
    <mergeCell ref="A3:K3"/>
    <mergeCell ref="A4:K4"/>
    <mergeCell ref="A5:K5"/>
    <mergeCell ref="A7:A10"/>
    <mergeCell ref="B7:B10"/>
    <mergeCell ref="C7:C10"/>
    <mergeCell ref="D7:K7"/>
    <mergeCell ref="E9:E10"/>
    <mergeCell ref="F9:F10"/>
    <mergeCell ref="G9:G10"/>
    <mergeCell ref="H9:H10"/>
    <mergeCell ref="D8:D10"/>
    <mergeCell ref="E8:K8"/>
    <mergeCell ref="I9:I10"/>
    <mergeCell ref="J9:K9"/>
    <mergeCell ref="D13:D14"/>
    <mergeCell ref="E13:E14"/>
    <mergeCell ref="F13:F14"/>
    <mergeCell ref="G13:G14"/>
    <mergeCell ref="J13:J14"/>
    <mergeCell ref="K13:K14"/>
    <mergeCell ref="B13:B14"/>
    <mergeCell ref="C13:C14"/>
    <mergeCell ref="B19:B20"/>
    <mergeCell ref="C19:C20"/>
    <mergeCell ref="D19:D20"/>
    <mergeCell ref="E19:E20"/>
    <mergeCell ref="H13:H14"/>
    <mergeCell ref="I13:I14"/>
    <mergeCell ref="H19:H20"/>
    <mergeCell ref="I19:I20"/>
    <mergeCell ref="F19:F20"/>
    <mergeCell ref="G19:G20"/>
    <mergeCell ref="J56:J57"/>
    <mergeCell ref="K56:K57"/>
    <mergeCell ref="B56:B57"/>
    <mergeCell ref="C56:C57"/>
    <mergeCell ref="D56:D57"/>
    <mergeCell ref="E56:E57"/>
    <mergeCell ref="F56:F57"/>
    <mergeCell ref="G56:G57"/>
    <mergeCell ref="B71:B73"/>
    <mergeCell ref="C71:C73"/>
    <mergeCell ref="J19:J20"/>
    <mergeCell ref="K19:K20"/>
    <mergeCell ref="D71:D73"/>
    <mergeCell ref="E71:E73"/>
    <mergeCell ref="F71:F73"/>
    <mergeCell ref="G71:G73"/>
    <mergeCell ref="H56:H57"/>
    <mergeCell ref="I56:I57"/>
    <mergeCell ref="B85:B86"/>
    <mergeCell ref="C85:C86"/>
    <mergeCell ref="D85:D86"/>
    <mergeCell ref="E85:E86"/>
    <mergeCell ref="F85:F86"/>
    <mergeCell ref="G85:G86"/>
    <mergeCell ref="H71:H73"/>
    <mergeCell ref="I71:I73"/>
    <mergeCell ref="H85:H86"/>
    <mergeCell ref="I85:I86"/>
    <mergeCell ref="J71:J73"/>
    <mergeCell ref="K71:K73"/>
    <mergeCell ref="B89:B90"/>
    <mergeCell ref="C89:C90"/>
    <mergeCell ref="D89:D90"/>
    <mergeCell ref="E89:E90"/>
    <mergeCell ref="F89:F90"/>
    <mergeCell ref="G89:G90"/>
    <mergeCell ref="J85:J86"/>
    <mergeCell ref="K85:K86"/>
    <mergeCell ref="H89:H90"/>
    <mergeCell ref="I89:I90"/>
    <mergeCell ref="J89:J90"/>
    <mergeCell ref="K89:K90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7" r:id="rId1"/>
  <rowBreaks count="2" manualBreakCount="2">
    <brk id="29" max="255" man="1"/>
    <brk id="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zoomScalePageLayoutView="0" workbookViewId="0" topLeftCell="B4">
      <selection activeCell="A6" sqref="A6:L6"/>
    </sheetView>
  </sheetViews>
  <sheetFormatPr defaultColWidth="9.140625" defaultRowHeight="15"/>
  <cols>
    <col min="1" max="1" width="27.7109375" style="0" customWidth="1"/>
    <col min="4" max="9" width="12.7109375" style="0" customWidth="1"/>
    <col min="10" max="12" width="10.421875" style="0" customWidth="1"/>
  </cols>
  <sheetData>
    <row r="1" ht="15">
      <c r="A1" s="60"/>
    </row>
    <row r="2" spans="1:12" ht="15">
      <c r="A2" s="141" t="s">
        <v>128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ht="15">
      <c r="A3" s="60"/>
    </row>
    <row r="4" spans="1:12" ht="15">
      <c r="A4" s="142" t="s">
        <v>129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15">
      <c r="A5" s="142" t="s">
        <v>130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5">
      <c r="A6" s="142" t="s">
        <v>358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ht="15">
      <c r="A7" s="60"/>
    </row>
    <row r="8" spans="1:12" ht="25.5" customHeight="1">
      <c r="A8" s="140" t="s">
        <v>36</v>
      </c>
      <c r="B8" s="140" t="s">
        <v>58</v>
      </c>
      <c r="C8" s="140" t="s">
        <v>131</v>
      </c>
      <c r="D8" s="140" t="s">
        <v>132</v>
      </c>
      <c r="E8" s="140"/>
      <c r="F8" s="140"/>
      <c r="G8" s="140"/>
      <c r="H8" s="140"/>
      <c r="I8" s="140"/>
      <c r="J8" s="140"/>
      <c r="K8" s="140"/>
      <c r="L8" s="140"/>
    </row>
    <row r="9" spans="1:12" ht="15" customHeight="1">
      <c r="A9" s="140"/>
      <c r="B9" s="140"/>
      <c r="C9" s="140"/>
      <c r="D9" s="140" t="s">
        <v>133</v>
      </c>
      <c r="E9" s="140"/>
      <c r="F9" s="140"/>
      <c r="G9" s="140" t="s">
        <v>41</v>
      </c>
      <c r="H9" s="140"/>
      <c r="I9" s="140"/>
      <c r="J9" s="140"/>
      <c r="K9" s="140"/>
      <c r="L9" s="140"/>
    </row>
    <row r="10" spans="1:12" ht="102" customHeight="1">
      <c r="A10" s="140"/>
      <c r="B10" s="140"/>
      <c r="C10" s="140"/>
      <c r="D10" s="140"/>
      <c r="E10" s="140"/>
      <c r="F10" s="140"/>
      <c r="G10" s="140" t="s">
        <v>134</v>
      </c>
      <c r="H10" s="140"/>
      <c r="I10" s="140"/>
      <c r="J10" s="140" t="s">
        <v>135</v>
      </c>
      <c r="K10" s="140"/>
      <c r="L10" s="140"/>
    </row>
    <row r="11" spans="1:12" ht="51">
      <c r="A11" s="140"/>
      <c r="B11" s="140"/>
      <c r="C11" s="140"/>
      <c r="D11" s="61" t="s">
        <v>338</v>
      </c>
      <c r="E11" s="61" t="s">
        <v>339</v>
      </c>
      <c r="F11" s="61" t="s">
        <v>340</v>
      </c>
      <c r="G11" s="61" t="s">
        <v>136</v>
      </c>
      <c r="H11" s="61" t="s">
        <v>137</v>
      </c>
      <c r="I11" s="61" t="s">
        <v>138</v>
      </c>
      <c r="J11" s="61" t="s">
        <v>139</v>
      </c>
      <c r="K11" s="61" t="s">
        <v>140</v>
      </c>
      <c r="L11" s="61" t="s">
        <v>141</v>
      </c>
    </row>
    <row r="12" spans="1:12" ht="1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</row>
    <row r="13" spans="1:12" ht="40.5" customHeight="1">
      <c r="A13" s="62" t="s">
        <v>142</v>
      </c>
      <c r="B13" s="63" t="s">
        <v>143</v>
      </c>
      <c r="C13" s="64" t="s">
        <v>71</v>
      </c>
      <c r="D13" s="65">
        <f>D16</f>
        <v>1480700</v>
      </c>
      <c r="E13" s="65">
        <f>'таблица 2 (2019)'!D76</f>
        <v>1459000</v>
      </c>
      <c r="F13" s="65">
        <f>'таблица 2 (2020)'!D76</f>
        <v>1504800</v>
      </c>
      <c r="G13" s="65">
        <f>G16</f>
        <v>1480700</v>
      </c>
      <c r="H13" s="65">
        <f>E13</f>
        <v>1459000</v>
      </c>
      <c r="I13" s="65">
        <f>F13</f>
        <v>1504800</v>
      </c>
      <c r="J13" s="65"/>
      <c r="K13" s="65"/>
      <c r="L13" s="65"/>
    </row>
    <row r="14" spans="1:12" ht="69.75" customHeight="1">
      <c r="A14" s="62" t="s">
        <v>144</v>
      </c>
      <c r="B14" s="64">
        <v>1001</v>
      </c>
      <c r="C14" s="64" t="s">
        <v>71</v>
      </c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">
      <c r="A15" s="62"/>
      <c r="B15" s="62"/>
      <c r="C15" s="62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44.25" customHeight="1">
      <c r="A16" s="62" t="s">
        <v>145</v>
      </c>
      <c r="B16" s="64">
        <v>2001</v>
      </c>
      <c r="C16" s="62"/>
      <c r="D16" s="65">
        <f>'таблица 2( 2018'!D76</f>
        <v>1480700</v>
      </c>
      <c r="E16" s="65">
        <f>E13</f>
        <v>1459000</v>
      </c>
      <c r="F16" s="65">
        <f>F13</f>
        <v>1504800</v>
      </c>
      <c r="G16" s="65">
        <f>D16</f>
        <v>1480700</v>
      </c>
      <c r="H16" s="65">
        <f>E16</f>
        <v>1459000</v>
      </c>
      <c r="I16" s="65">
        <f>F16</f>
        <v>1504800</v>
      </c>
      <c r="J16" s="65"/>
      <c r="K16" s="65"/>
      <c r="L16" s="65"/>
    </row>
    <row r="17" spans="1:12" ht="15">
      <c r="A17" s="62"/>
      <c r="B17" s="62"/>
      <c r="C17" s="62"/>
      <c r="D17" s="65"/>
      <c r="E17" s="65"/>
      <c r="F17" s="65"/>
      <c r="G17" s="65"/>
      <c r="H17" s="65"/>
      <c r="I17" s="65"/>
      <c r="J17" s="65"/>
      <c r="K17" s="65"/>
      <c r="L17" s="65"/>
    </row>
  </sheetData>
  <sheetProtection selectLockedCells="1" selectUnlockedCells="1"/>
  <mergeCells count="12">
    <mergeCell ref="A2:L2"/>
    <mergeCell ref="A4:L4"/>
    <mergeCell ref="A5:L5"/>
    <mergeCell ref="A6:L6"/>
    <mergeCell ref="A8:A11"/>
    <mergeCell ref="B8:B11"/>
    <mergeCell ref="C8:C11"/>
    <mergeCell ref="D8:L8"/>
    <mergeCell ref="D9:F10"/>
    <mergeCell ref="G9:L9"/>
    <mergeCell ref="G10:I10"/>
    <mergeCell ref="J10:L10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36.7109375" style="18" customWidth="1"/>
    <col min="2" max="2" width="11.7109375" style="18" customWidth="1"/>
    <col min="3" max="3" width="44.140625" style="18" customWidth="1"/>
  </cols>
  <sheetData>
    <row r="1" ht="15.75">
      <c r="A1" s="19"/>
    </row>
    <row r="2" spans="1:3" ht="15.75">
      <c r="A2" s="111" t="s">
        <v>146</v>
      </c>
      <c r="B2" s="111"/>
      <c r="C2" s="111"/>
    </row>
    <row r="3" ht="15.75">
      <c r="A3" s="19"/>
    </row>
    <row r="4" spans="1:3" ht="15.75">
      <c r="A4" s="143" t="s">
        <v>147</v>
      </c>
      <c r="B4" s="143"/>
      <c r="C4" s="143"/>
    </row>
    <row r="5" spans="1:3" ht="15.75">
      <c r="A5" s="143" t="s">
        <v>148</v>
      </c>
      <c r="B5" s="143"/>
      <c r="C5" s="143"/>
    </row>
    <row r="6" spans="1:3" ht="15.75">
      <c r="A6" s="144" t="s">
        <v>359</v>
      </c>
      <c r="B6" s="144"/>
      <c r="C6" s="144"/>
    </row>
    <row r="7" spans="1:3" ht="15.75">
      <c r="A7" s="143" t="s">
        <v>149</v>
      </c>
      <c r="B7" s="143"/>
      <c r="C7" s="143"/>
    </row>
    <row r="8" ht="15.75">
      <c r="A8" s="19"/>
    </row>
    <row r="9" spans="1:3" ht="31.5">
      <c r="A9" s="21" t="s">
        <v>36</v>
      </c>
      <c r="B9" s="21" t="s">
        <v>58</v>
      </c>
      <c r="C9" s="21" t="s">
        <v>150</v>
      </c>
    </row>
    <row r="10" spans="1:3" ht="15.75">
      <c r="A10" s="21">
        <v>1</v>
      </c>
      <c r="B10" s="21">
        <v>2</v>
      </c>
      <c r="C10" s="21">
        <v>3</v>
      </c>
    </row>
    <row r="11" spans="1:3" ht="29.25" customHeight="1">
      <c r="A11" s="22" t="s">
        <v>124</v>
      </c>
      <c r="B11" s="21">
        <v>10</v>
      </c>
      <c r="C11" s="21">
        <v>0</v>
      </c>
    </row>
    <row r="12" spans="1:3" ht="29.25" customHeight="1">
      <c r="A12" s="22" t="s">
        <v>125</v>
      </c>
      <c r="B12" s="21">
        <v>20</v>
      </c>
      <c r="C12" s="21">
        <v>0</v>
      </c>
    </row>
    <row r="13" spans="1:3" ht="29.25" customHeight="1">
      <c r="A13" s="22" t="s">
        <v>151</v>
      </c>
      <c r="B13" s="21">
        <v>30</v>
      </c>
      <c r="C13" s="21">
        <v>0</v>
      </c>
    </row>
    <row r="14" spans="1:3" ht="29.25" customHeight="1">
      <c r="A14" s="22"/>
      <c r="B14" s="22"/>
      <c r="C14" s="21"/>
    </row>
    <row r="15" spans="1:3" ht="29.25" customHeight="1">
      <c r="A15" s="22" t="s">
        <v>152</v>
      </c>
      <c r="B15" s="21">
        <v>40</v>
      </c>
      <c r="C15" s="21">
        <v>0</v>
      </c>
    </row>
    <row r="16" spans="1:3" ht="29.25" customHeight="1">
      <c r="A16" s="22"/>
      <c r="B16" s="22"/>
      <c r="C16" s="22"/>
    </row>
    <row r="17" ht="15.75">
      <c r="A17" s="19"/>
    </row>
    <row r="18" ht="15.75">
      <c r="A18" s="19"/>
    </row>
    <row r="19" ht="72.75" customHeight="1">
      <c r="A19" s="19"/>
    </row>
    <row r="20" spans="1:6" ht="15.75">
      <c r="A20" s="19" t="s">
        <v>153</v>
      </c>
      <c r="D20" s="18"/>
      <c r="E20" s="18"/>
      <c r="F20" s="18"/>
    </row>
    <row r="21" spans="1:6" ht="15.75">
      <c r="A21" s="19" t="s">
        <v>154</v>
      </c>
      <c r="D21" s="18"/>
      <c r="E21" s="18"/>
      <c r="F21" s="18"/>
    </row>
    <row r="22" spans="1:6" ht="15.75">
      <c r="A22" s="19" t="s">
        <v>155</v>
      </c>
      <c r="B22" s="66"/>
      <c r="C22" s="67" t="s">
        <v>156</v>
      </c>
      <c r="D22" s="68"/>
      <c r="E22" s="68"/>
      <c r="F22" s="68"/>
    </row>
    <row r="23" spans="1:6" ht="15.75">
      <c r="A23" s="19"/>
      <c r="B23" s="69" t="s">
        <v>157</v>
      </c>
      <c r="C23" s="20" t="s">
        <v>158</v>
      </c>
      <c r="D23" s="69"/>
      <c r="E23" s="113"/>
      <c r="F23" s="113"/>
    </row>
    <row r="24" spans="1:6" ht="15.75">
      <c r="A24" s="19"/>
      <c r="D24" s="18"/>
      <c r="E24" s="18"/>
      <c r="F24" s="18"/>
    </row>
    <row r="25" spans="1:6" ht="15.75">
      <c r="A25" s="19" t="s">
        <v>159</v>
      </c>
      <c r="B25" s="70"/>
      <c r="C25" s="67" t="str">
        <f>C22</f>
        <v>Л.И. Москвичева</v>
      </c>
      <c r="D25" s="69"/>
      <c r="E25" s="69"/>
      <c r="F25" s="69"/>
    </row>
    <row r="26" spans="1:6" ht="15.75">
      <c r="A26" s="19" t="s">
        <v>335</v>
      </c>
      <c r="B26" s="69" t="s">
        <v>157</v>
      </c>
      <c r="C26" s="20" t="s">
        <v>158</v>
      </c>
      <c r="D26" s="69"/>
      <c r="E26" s="69"/>
      <c r="F26" s="69"/>
    </row>
    <row r="27" spans="1:6" ht="15.75">
      <c r="A27" s="19"/>
      <c r="D27" s="18"/>
      <c r="E27" s="18"/>
      <c r="F27" s="18"/>
    </row>
    <row r="28" spans="1:6" ht="15.75">
      <c r="A28" s="71" t="s">
        <v>360</v>
      </c>
      <c r="D28" s="18"/>
      <c r="E28" s="18"/>
      <c r="F28" s="18"/>
    </row>
  </sheetData>
  <sheetProtection selectLockedCells="1" selectUnlockedCells="1"/>
  <mergeCells count="6">
    <mergeCell ref="A7:C7"/>
    <mergeCell ref="E23:F23"/>
    <mergeCell ref="A2:C2"/>
    <mergeCell ref="A4:C4"/>
    <mergeCell ref="A5:C5"/>
    <mergeCell ref="A6:C6"/>
  </mergeCells>
  <printOptions/>
  <pageMargins left="0.7" right="0.7" top="0.75" bottom="0.75" header="0.5118055555555555" footer="0.5118055555555555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53.7109375" style="18" customWidth="1"/>
    <col min="2" max="2" width="10.57421875" style="18" customWidth="1"/>
    <col min="3" max="3" width="44.28125" style="18" customWidth="1"/>
    <col min="4" max="6" width="9.140625" style="18" customWidth="1"/>
  </cols>
  <sheetData>
    <row r="1" ht="15.75">
      <c r="A1" s="19"/>
    </row>
    <row r="2" spans="1:6" ht="15.75">
      <c r="A2" s="111" t="s">
        <v>160</v>
      </c>
      <c r="B2" s="111"/>
      <c r="C2" s="111"/>
      <c r="D2" s="111"/>
      <c r="E2" s="111"/>
      <c r="F2" s="111"/>
    </row>
    <row r="3" ht="15.75">
      <c r="A3" s="19"/>
    </row>
    <row r="4" spans="1:6" ht="15.75">
      <c r="A4" s="130" t="s">
        <v>161</v>
      </c>
      <c r="B4" s="130"/>
      <c r="C4" s="130"/>
      <c r="D4" s="130"/>
      <c r="E4" s="130"/>
      <c r="F4" s="130"/>
    </row>
    <row r="5" ht="15.75">
      <c r="A5" s="19"/>
    </row>
    <row r="6" spans="1:3" ht="31.5">
      <c r="A6" s="72" t="s">
        <v>36</v>
      </c>
      <c r="B6" s="73" t="s">
        <v>58</v>
      </c>
      <c r="C6" s="73" t="s">
        <v>162</v>
      </c>
    </row>
    <row r="7" spans="1:3" ht="15.75">
      <c r="A7" s="74">
        <v>1</v>
      </c>
      <c r="B7" s="75">
        <v>2</v>
      </c>
      <c r="C7" s="75">
        <v>3</v>
      </c>
    </row>
    <row r="8" spans="1:3" ht="37.5" customHeight="1">
      <c r="A8" s="76" t="s">
        <v>163</v>
      </c>
      <c r="B8" s="75">
        <v>10</v>
      </c>
      <c r="C8" s="75">
        <v>0</v>
      </c>
    </row>
    <row r="9" spans="1:3" ht="86.25" customHeight="1">
      <c r="A9" s="76" t="s">
        <v>164</v>
      </c>
      <c r="B9" s="75">
        <v>20</v>
      </c>
      <c r="C9" s="75">
        <v>0</v>
      </c>
    </row>
    <row r="10" spans="1:3" ht="39" customHeight="1">
      <c r="A10" s="76" t="s">
        <v>165</v>
      </c>
      <c r="B10" s="75">
        <v>30</v>
      </c>
      <c r="C10" s="75">
        <v>0</v>
      </c>
    </row>
    <row r="11" ht="15.75">
      <c r="A11" s="19"/>
    </row>
    <row r="12" ht="15.75">
      <c r="A12" s="19"/>
    </row>
    <row r="13" ht="15.75">
      <c r="A13" s="19" t="s">
        <v>153</v>
      </c>
    </row>
    <row r="14" ht="15.75">
      <c r="A14" s="19" t="s">
        <v>154</v>
      </c>
    </row>
    <row r="15" spans="1:6" ht="15.75">
      <c r="A15" s="19" t="s">
        <v>155</v>
      </c>
      <c r="D15" s="145" t="s">
        <v>166</v>
      </c>
      <c r="E15" s="145"/>
      <c r="F15" s="145"/>
    </row>
    <row r="16" spans="1:6" ht="15.75">
      <c r="A16" s="19"/>
      <c r="B16" s="146" t="s">
        <v>157</v>
      </c>
      <c r="C16" s="146"/>
      <c r="D16" s="146"/>
      <c r="E16" s="147" t="s">
        <v>158</v>
      </c>
      <c r="F16" s="147"/>
    </row>
    <row r="17" ht="15.75">
      <c r="A17" s="19"/>
    </row>
    <row r="18" spans="1:6" ht="15.75">
      <c r="A18" s="19" t="s">
        <v>159</v>
      </c>
      <c r="D18" s="145" t="s">
        <v>166</v>
      </c>
      <c r="E18" s="145"/>
      <c r="F18" s="145"/>
    </row>
    <row r="19" spans="1:6" ht="15.75">
      <c r="A19" s="19">
        <v>88634833103</v>
      </c>
      <c r="B19" s="146" t="s">
        <v>157</v>
      </c>
      <c r="C19" s="146"/>
      <c r="D19" s="146"/>
      <c r="E19" s="147" t="s">
        <v>158</v>
      </c>
      <c r="F19" s="147"/>
    </row>
    <row r="20" ht="15.75">
      <c r="A20" s="19"/>
    </row>
    <row r="21" ht="15.75">
      <c r="A21" s="19" t="s">
        <v>361</v>
      </c>
    </row>
  </sheetData>
  <sheetProtection selectLockedCells="1" selectUnlockedCells="1"/>
  <mergeCells count="8">
    <mergeCell ref="D18:F18"/>
    <mergeCell ref="B19:D19"/>
    <mergeCell ref="E19:F19"/>
    <mergeCell ref="A2:F2"/>
    <mergeCell ref="A4:F4"/>
    <mergeCell ref="D15:F15"/>
    <mergeCell ref="B16:D16"/>
    <mergeCell ref="E16:F16"/>
  </mergeCells>
  <printOptions/>
  <pageMargins left="0.7" right="0.7" top="0.75" bottom="0.75" header="0.5118055555555555" footer="0.5118055555555555"/>
  <pageSetup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2"/>
  <sheetViews>
    <sheetView tabSelected="1" view="pageBreakPreview" zoomScaleSheetLayoutView="100" zoomScalePageLayoutView="0" workbookViewId="0" topLeftCell="B1">
      <selection activeCell="I120" sqref="I120"/>
    </sheetView>
  </sheetViews>
  <sheetFormatPr defaultColWidth="9.140625" defaultRowHeight="15"/>
  <cols>
    <col min="1" max="1" width="47.421875" style="0" customWidth="1"/>
    <col min="2" max="2" width="30.28125" style="0" customWidth="1"/>
    <col min="3" max="3" width="11.140625" style="0" customWidth="1"/>
    <col min="4" max="4" width="11.8515625" style="0" customWidth="1"/>
    <col min="5" max="5" width="10.28125" style="0" customWidth="1"/>
    <col min="6" max="6" width="7.140625" style="0" customWidth="1"/>
    <col min="7" max="7" width="11.57421875" style="0" customWidth="1"/>
    <col min="8" max="8" width="9.57421875" style="0" customWidth="1"/>
    <col min="9" max="9" width="7.57421875" style="0" customWidth="1"/>
    <col min="10" max="10" width="12.421875" style="0" customWidth="1"/>
    <col min="11" max="11" width="11.7109375" style="0" customWidth="1"/>
    <col min="12" max="12" width="15.28125" style="0" customWidth="1"/>
    <col min="13" max="13" width="9.140625" style="0" hidden="1" customWidth="1"/>
  </cols>
  <sheetData>
    <row r="1" ht="15">
      <c r="B1" s="77" t="s">
        <v>168</v>
      </c>
    </row>
    <row r="2" ht="15">
      <c r="B2" s="77" t="s">
        <v>1</v>
      </c>
    </row>
    <row r="3" ht="15">
      <c r="B3" s="77" t="s">
        <v>2</v>
      </c>
    </row>
    <row r="4" ht="15">
      <c r="B4" s="77" t="s">
        <v>3</v>
      </c>
    </row>
    <row r="5" ht="15">
      <c r="B5" s="77" t="s">
        <v>4</v>
      </c>
    </row>
    <row r="6" ht="15">
      <c r="B6" s="77"/>
    </row>
    <row r="7" ht="15">
      <c r="B7" s="77"/>
    </row>
    <row r="8" ht="15">
      <c r="B8" s="77"/>
    </row>
    <row r="9" ht="15">
      <c r="B9" s="77"/>
    </row>
    <row r="10" ht="21.75" customHeight="1">
      <c r="B10" s="107" t="s">
        <v>169</v>
      </c>
    </row>
    <row r="11" ht="13.5" customHeight="1">
      <c r="B11" s="107" t="s">
        <v>170</v>
      </c>
    </row>
    <row r="12" ht="21" customHeight="1">
      <c r="B12" s="107" t="s">
        <v>171</v>
      </c>
    </row>
    <row r="13" ht="15">
      <c r="B13" s="108"/>
    </row>
    <row r="14" ht="15">
      <c r="B14" s="108" t="s">
        <v>172</v>
      </c>
    </row>
    <row r="15" ht="15">
      <c r="B15" s="108"/>
    </row>
    <row r="16" ht="15">
      <c r="B16" s="108" t="s">
        <v>173</v>
      </c>
    </row>
    <row r="17" ht="15">
      <c r="B17" s="108" t="s">
        <v>174</v>
      </c>
    </row>
    <row r="18" ht="80.25" customHeight="1">
      <c r="B18" s="109" t="s">
        <v>322</v>
      </c>
    </row>
    <row r="19" ht="12.75" customHeight="1" thickBot="1">
      <c r="A19" s="60"/>
    </row>
    <row r="20" spans="1:10" ht="25.5" customHeight="1">
      <c r="A20" s="149" t="s">
        <v>35</v>
      </c>
      <c r="B20" s="149" t="s">
        <v>176</v>
      </c>
      <c r="C20" s="149" t="s">
        <v>177</v>
      </c>
      <c r="D20" s="149" t="s">
        <v>178</v>
      </c>
      <c r="E20" s="149"/>
      <c r="F20" s="149"/>
      <c r="G20" s="149"/>
      <c r="H20" s="149" t="s">
        <v>179</v>
      </c>
      <c r="I20" s="149" t="s">
        <v>180</v>
      </c>
      <c r="J20" s="148" t="s">
        <v>181</v>
      </c>
    </row>
    <row r="21" spans="1:10" ht="15.75" customHeight="1">
      <c r="A21" s="149"/>
      <c r="B21" s="149"/>
      <c r="C21" s="149"/>
      <c r="D21" s="149" t="s">
        <v>182</v>
      </c>
      <c r="E21" s="149" t="s">
        <v>41</v>
      </c>
      <c r="F21" s="149"/>
      <c r="G21" s="149"/>
      <c r="H21" s="149"/>
      <c r="I21" s="149"/>
      <c r="J21" s="148"/>
    </row>
    <row r="22" spans="1:10" ht="143.25" customHeight="1">
      <c r="A22" s="149"/>
      <c r="B22" s="149"/>
      <c r="C22" s="149"/>
      <c r="D22" s="149"/>
      <c r="E22" s="81" t="s">
        <v>183</v>
      </c>
      <c r="F22" s="81" t="s">
        <v>346</v>
      </c>
      <c r="G22" s="81" t="s">
        <v>185</v>
      </c>
      <c r="H22" s="149"/>
      <c r="I22" s="149"/>
      <c r="J22" s="148"/>
    </row>
    <row r="23" spans="1:10" ht="15">
      <c r="A23" s="82">
        <v>1</v>
      </c>
      <c r="B23" s="81">
        <v>2</v>
      </c>
      <c r="C23" s="81">
        <v>3</v>
      </c>
      <c r="D23" s="81">
        <v>4</v>
      </c>
      <c r="E23" s="81">
        <v>5</v>
      </c>
      <c r="F23" s="81">
        <v>6</v>
      </c>
      <c r="G23" s="81">
        <v>7</v>
      </c>
      <c r="H23" s="81">
        <v>8</v>
      </c>
      <c r="I23" s="81">
        <v>9</v>
      </c>
      <c r="J23" s="81">
        <v>10</v>
      </c>
    </row>
    <row r="24" spans="1:10" ht="15">
      <c r="A24" s="82">
        <v>1</v>
      </c>
      <c r="B24" s="82" t="s">
        <v>341</v>
      </c>
      <c r="C24" s="81">
        <v>1</v>
      </c>
      <c r="D24" s="81">
        <f>E24+G24+F24</f>
        <v>19003.2</v>
      </c>
      <c r="E24" s="81">
        <v>13568</v>
      </c>
      <c r="F24" s="81">
        <v>0</v>
      </c>
      <c r="G24" s="81">
        <v>5435.2</v>
      </c>
      <c r="H24" s="81">
        <v>7528.4</v>
      </c>
      <c r="I24" s="81">
        <v>0</v>
      </c>
      <c r="J24" s="81">
        <v>318379.2</v>
      </c>
    </row>
    <row r="25" spans="1:10" ht="15">
      <c r="A25" s="82">
        <v>2</v>
      </c>
      <c r="B25" s="82" t="s">
        <v>187</v>
      </c>
      <c r="C25" s="81">
        <v>0.75</v>
      </c>
      <c r="D25" s="81">
        <f>E25+F25+G25</f>
        <v>8685.04</v>
      </c>
      <c r="E25" s="81">
        <v>5603.25</v>
      </c>
      <c r="F25" s="81"/>
      <c r="G25" s="81">
        <v>3081.79</v>
      </c>
      <c r="H25" s="81">
        <v>7500</v>
      </c>
      <c r="I25" s="81"/>
      <c r="J25" s="81">
        <v>194220.48</v>
      </c>
    </row>
    <row r="26" spans="1:10" ht="15">
      <c r="A26" s="82">
        <v>3</v>
      </c>
      <c r="B26" s="82" t="s">
        <v>188</v>
      </c>
      <c r="C26" s="81">
        <v>0.25</v>
      </c>
      <c r="D26" s="81">
        <f>E26+F26+G26</f>
        <v>2567.5</v>
      </c>
      <c r="E26" s="81">
        <v>2054</v>
      </c>
      <c r="F26" s="81">
        <v>0</v>
      </c>
      <c r="G26" s="81">
        <v>513.5</v>
      </c>
      <c r="H26" s="81">
        <v>0</v>
      </c>
      <c r="I26" s="81"/>
      <c r="J26" s="81">
        <f>D26*12</f>
        <v>30810</v>
      </c>
    </row>
    <row r="27" spans="1:11" ht="15.75" thickBot="1">
      <c r="A27" s="82">
        <v>4</v>
      </c>
      <c r="B27" s="82" t="s">
        <v>189</v>
      </c>
      <c r="C27" s="81">
        <v>4.13</v>
      </c>
      <c r="D27" s="81">
        <f>E27+G27</f>
        <v>51904.33</v>
      </c>
      <c r="E27" s="81">
        <v>33932.08</v>
      </c>
      <c r="F27" s="81">
        <v>0</v>
      </c>
      <c r="G27" s="81">
        <v>17972.25</v>
      </c>
      <c r="H27" s="81">
        <v>0</v>
      </c>
      <c r="I27" s="81"/>
      <c r="J27" s="83">
        <v>628044.96</v>
      </c>
      <c r="K27" s="84"/>
    </row>
    <row r="28" spans="1:11" ht="30.75" customHeight="1" thickBot="1">
      <c r="A28" s="82"/>
      <c r="B28" s="82" t="s">
        <v>325</v>
      </c>
      <c r="C28" s="81">
        <v>0.25</v>
      </c>
      <c r="D28" s="83">
        <f>E28+G28</f>
        <v>2334.69</v>
      </c>
      <c r="E28" s="81">
        <v>1867.75</v>
      </c>
      <c r="F28" s="81"/>
      <c r="G28" s="81">
        <v>466.94</v>
      </c>
      <c r="H28" s="81">
        <v>3500</v>
      </c>
      <c r="I28" s="81"/>
      <c r="J28" s="83">
        <v>70016.28</v>
      </c>
      <c r="K28" s="84"/>
    </row>
    <row r="29" spans="1:10" ht="15.75" thickBot="1">
      <c r="A29" s="82">
        <v>5</v>
      </c>
      <c r="B29" s="82" t="s">
        <v>190</v>
      </c>
      <c r="C29" s="81">
        <v>3.33</v>
      </c>
      <c r="D29" s="81">
        <f>E29+F29+G29</f>
        <v>33736.87</v>
      </c>
      <c r="E29" s="81">
        <v>15717.6</v>
      </c>
      <c r="F29" s="81">
        <v>17462.87</v>
      </c>
      <c r="G29" s="81">
        <v>556.4</v>
      </c>
      <c r="H29" s="81">
        <v>0</v>
      </c>
      <c r="I29" s="81"/>
      <c r="J29" s="81">
        <f>D29*12+I29</f>
        <v>404842.44000000006</v>
      </c>
    </row>
    <row r="30" spans="1:10" ht="15.75" thickBot="1">
      <c r="A30" s="82"/>
      <c r="B30" s="82" t="s">
        <v>232</v>
      </c>
      <c r="C30" s="81">
        <v>0.5</v>
      </c>
      <c r="D30" s="81">
        <f>E30+G30</f>
        <v>2596</v>
      </c>
      <c r="E30" s="81">
        <v>2360</v>
      </c>
      <c r="F30" s="81">
        <v>0</v>
      </c>
      <c r="G30" s="81">
        <v>236</v>
      </c>
      <c r="H30" s="81">
        <v>0</v>
      </c>
      <c r="I30" s="81">
        <v>0</v>
      </c>
      <c r="J30" s="81">
        <v>31152</v>
      </c>
    </row>
    <row r="31" spans="1:10" ht="15.75" customHeight="1" thickBot="1">
      <c r="A31" s="153" t="s">
        <v>191</v>
      </c>
      <c r="B31" s="153"/>
      <c r="C31" s="85">
        <f>SUM(C24:C29)</f>
        <v>9.71</v>
      </c>
      <c r="D31" s="85">
        <f>SUM(D24:D29)</f>
        <v>118231.63</v>
      </c>
      <c r="E31" s="85" t="s">
        <v>192</v>
      </c>
      <c r="F31" s="85" t="s">
        <v>192</v>
      </c>
      <c r="G31" s="85" t="s">
        <v>192</v>
      </c>
      <c r="H31" s="86" t="s">
        <v>192</v>
      </c>
      <c r="I31" s="85" t="s">
        <v>192</v>
      </c>
      <c r="J31" s="87">
        <f>J24+J25+J26+J27+J28+J29</f>
        <v>1646313.3600000003</v>
      </c>
    </row>
    <row r="32" ht="15">
      <c r="A32" s="60"/>
    </row>
    <row r="33" ht="15.75" thickBot="1">
      <c r="A33" s="60"/>
    </row>
    <row r="34" spans="1:6" ht="76.5">
      <c r="A34" s="80" t="s">
        <v>35</v>
      </c>
      <c r="B34" s="88" t="s">
        <v>195</v>
      </c>
      <c r="C34" s="88" t="s">
        <v>196</v>
      </c>
      <c r="D34" s="88" t="s">
        <v>197</v>
      </c>
      <c r="E34" s="88" t="s">
        <v>198</v>
      </c>
      <c r="F34" s="88" t="s">
        <v>199</v>
      </c>
    </row>
    <row r="35" spans="1:6" ht="15">
      <c r="A35" s="82">
        <v>1</v>
      </c>
      <c r="B35" s="81">
        <v>2</v>
      </c>
      <c r="C35" s="81">
        <v>3</v>
      </c>
      <c r="D35" s="81">
        <v>4</v>
      </c>
      <c r="E35" s="81">
        <v>5</v>
      </c>
      <c r="F35" s="81">
        <v>6</v>
      </c>
    </row>
    <row r="36" spans="1:6" ht="15">
      <c r="A36" s="82"/>
      <c r="B36" s="81">
        <v>0</v>
      </c>
      <c r="C36" s="81">
        <v>0</v>
      </c>
      <c r="D36" s="81">
        <v>0</v>
      </c>
      <c r="E36" s="81">
        <v>0</v>
      </c>
      <c r="F36" s="81">
        <v>0</v>
      </c>
    </row>
    <row r="37" spans="1:6" ht="15">
      <c r="A37" s="82"/>
      <c r="B37" s="81"/>
      <c r="C37" s="81"/>
      <c r="D37" s="81"/>
      <c r="E37" s="81"/>
      <c r="F37" s="81"/>
    </row>
    <row r="38" spans="1:6" ht="15.75" thickBot="1">
      <c r="A38" s="82"/>
      <c r="B38" s="89" t="s">
        <v>191</v>
      </c>
      <c r="C38" s="81" t="s">
        <v>192</v>
      </c>
      <c r="D38" s="81" t="s">
        <v>192</v>
      </c>
      <c r="E38" s="81" t="s">
        <v>192</v>
      </c>
      <c r="F38" s="81"/>
    </row>
    <row r="39" ht="15.75" thickBot="1">
      <c r="A39" s="60"/>
    </row>
    <row r="40" spans="1:6" ht="63.75">
      <c r="A40" s="80" t="s">
        <v>35</v>
      </c>
      <c r="B40" s="88" t="s">
        <v>195</v>
      </c>
      <c r="C40" s="88" t="s">
        <v>202</v>
      </c>
      <c r="D40" s="88" t="s">
        <v>203</v>
      </c>
      <c r="E40" s="88" t="s">
        <v>204</v>
      </c>
      <c r="F40" s="88" t="s">
        <v>199</v>
      </c>
    </row>
    <row r="41" spans="1:6" ht="15">
      <c r="A41" s="82">
        <v>1</v>
      </c>
      <c r="B41" s="81">
        <v>2</v>
      </c>
      <c r="C41" s="81">
        <v>3</v>
      </c>
      <c r="D41" s="81">
        <v>4</v>
      </c>
      <c r="E41" s="81">
        <v>5</v>
      </c>
      <c r="F41" s="81">
        <v>6</v>
      </c>
    </row>
    <row r="42" spans="1:6" ht="15">
      <c r="A42" s="82"/>
      <c r="B42" s="81">
        <v>0</v>
      </c>
      <c r="C42" s="81">
        <v>0</v>
      </c>
      <c r="D42" s="81">
        <v>0</v>
      </c>
      <c r="E42" s="81">
        <v>0</v>
      </c>
      <c r="F42" s="81">
        <v>0</v>
      </c>
    </row>
    <row r="43" spans="1:6" ht="15">
      <c r="A43" s="82"/>
      <c r="B43" s="81"/>
      <c r="C43" s="81"/>
      <c r="D43" s="81"/>
      <c r="E43" s="81"/>
      <c r="F43" s="81"/>
    </row>
    <row r="44" spans="1:6" ht="15">
      <c r="A44" s="82"/>
      <c r="B44" s="89" t="s">
        <v>191</v>
      </c>
      <c r="C44" s="81" t="s">
        <v>192</v>
      </c>
      <c r="D44" s="81" t="s">
        <v>192</v>
      </c>
      <c r="E44" s="81" t="s">
        <v>192</v>
      </c>
      <c r="F44" s="81"/>
    </row>
    <row r="45" ht="15.75" thickBot="1">
      <c r="A45" s="60"/>
    </row>
    <row r="46" spans="1:4" ht="77.25" thickBot="1">
      <c r="A46" s="80" t="s">
        <v>35</v>
      </c>
      <c r="B46" s="88" t="s">
        <v>209</v>
      </c>
      <c r="C46" s="88" t="s">
        <v>210</v>
      </c>
      <c r="D46" s="88" t="s">
        <v>211</v>
      </c>
    </row>
    <row r="47" spans="1:4" ht="15">
      <c r="A47" s="82">
        <v>1</v>
      </c>
      <c r="B47" s="81">
        <v>2</v>
      </c>
      <c r="C47" s="81">
        <v>3</v>
      </c>
      <c r="D47" s="81">
        <v>4</v>
      </c>
    </row>
    <row r="48" spans="1:4" ht="38.25">
      <c r="A48" s="90">
        <v>1</v>
      </c>
      <c r="B48" s="85" t="s">
        <v>212</v>
      </c>
      <c r="C48" s="91" t="s">
        <v>192</v>
      </c>
      <c r="D48" s="91"/>
    </row>
    <row r="49" spans="1:4" ht="25.5" customHeight="1">
      <c r="A49" s="151" t="s">
        <v>213</v>
      </c>
      <c r="B49" s="92" t="s">
        <v>41</v>
      </c>
      <c r="C49" s="152">
        <f>J31</f>
        <v>1646313.3600000003</v>
      </c>
      <c r="D49" s="150">
        <f>C49*22%</f>
        <v>362188.9392000001</v>
      </c>
    </row>
    <row r="50" spans="1:4" ht="15">
      <c r="A50" s="151"/>
      <c r="B50" s="86" t="s">
        <v>214</v>
      </c>
      <c r="C50" s="152"/>
      <c r="D50" s="150"/>
    </row>
    <row r="51" spans="1:4" ht="15">
      <c r="A51" s="90" t="s">
        <v>215</v>
      </c>
      <c r="B51" s="93" t="s">
        <v>216</v>
      </c>
      <c r="C51" s="91"/>
      <c r="D51" s="94"/>
    </row>
    <row r="52" spans="1:4" ht="63.75">
      <c r="A52" s="90" t="s">
        <v>217</v>
      </c>
      <c r="B52" s="85" t="s">
        <v>218</v>
      </c>
      <c r="C52" s="91"/>
      <c r="D52" s="94"/>
    </row>
    <row r="53" spans="1:4" ht="38.25">
      <c r="A53" s="90">
        <v>2</v>
      </c>
      <c r="B53" s="85" t="s">
        <v>219</v>
      </c>
      <c r="C53" s="91" t="s">
        <v>192</v>
      </c>
      <c r="D53" s="94"/>
    </row>
    <row r="54" spans="1:4" ht="12" customHeight="1">
      <c r="A54" s="151" t="s">
        <v>220</v>
      </c>
      <c r="B54" s="95" t="s">
        <v>41</v>
      </c>
      <c r="C54" s="152">
        <f>J31</f>
        <v>1646313.3600000003</v>
      </c>
      <c r="D54" s="150">
        <f>C54*2.9%</f>
        <v>47743.08744</v>
      </c>
    </row>
    <row r="55" spans="1:4" ht="64.5" customHeight="1">
      <c r="A55" s="151"/>
      <c r="B55" s="85" t="s">
        <v>221</v>
      </c>
      <c r="C55" s="152"/>
      <c r="D55" s="150"/>
    </row>
    <row r="56" spans="1:4" ht="51">
      <c r="A56" s="90" t="s">
        <v>222</v>
      </c>
      <c r="B56" s="85" t="s">
        <v>223</v>
      </c>
      <c r="C56" s="91"/>
      <c r="D56" s="94"/>
    </row>
    <row r="57" spans="1:4" ht="63.75">
      <c r="A57" s="90" t="s">
        <v>224</v>
      </c>
      <c r="B57" s="85" t="s">
        <v>225</v>
      </c>
      <c r="C57" s="110">
        <f>J31</f>
        <v>1646313.3600000003</v>
      </c>
      <c r="D57" s="94">
        <f>C57*0.2%</f>
        <v>3292.6267200000007</v>
      </c>
    </row>
    <row r="58" spans="1:4" ht="78.75" customHeight="1">
      <c r="A58" s="90" t="s">
        <v>226</v>
      </c>
      <c r="B58" s="96" t="s">
        <v>227</v>
      </c>
      <c r="C58" s="91"/>
      <c r="D58" s="94"/>
    </row>
    <row r="59" spans="1:4" ht="78" customHeight="1">
      <c r="A59" s="90" t="s">
        <v>228</v>
      </c>
      <c r="B59" s="96" t="s">
        <v>227</v>
      </c>
      <c r="C59" s="91"/>
      <c r="D59" s="94"/>
    </row>
    <row r="60" spans="1:4" ht="63.75">
      <c r="A60" s="90">
        <v>3</v>
      </c>
      <c r="B60" s="85" t="s">
        <v>229</v>
      </c>
      <c r="C60" s="110">
        <f>J31</f>
        <v>1646313.3600000003</v>
      </c>
      <c r="D60" s="94">
        <f>C60*5.1%</f>
        <v>83961.98136</v>
      </c>
    </row>
    <row r="61" spans="1:4" ht="15.75" thickBot="1">
      <c r="A61" s="90"/>
      <c r="B61" s="89" t="s">
        <v>191</v>
      </c>
      <c r="C61" s="91" t="s">
        <v>192</v>
      </c>
      <c r="D61" s="94">
        <f>D60+D57+D54+D49</f>
        <v>497186.6347200001</v>
      </c>
    </row>
    <row r="62" ht="7.5" customHeight="1" thickBot="1">
      <c r="A62" s="60"/>
    </row>
    <row r="63" spans="1:10" ht="15.75" customHeight="1">
      <c r="A63" s="149" t="s">
        <v>35</v>
      </c>
      <c r="B63" s="149" t="s">
        <v>176</v>
      </c>
      <c r="C63" s="149" t="s">
        <v>177</v>
      </c>
      <c r="D63" s="149" t="s">
        <v>178</v>
      </c>
      <c r="E63" s="149"/>
      <c r="F63" s="149"/>
      <c r="G63" s="149"/>
      <c r="H63" s="149" t="s">
        <v>179</v>
      </c>
      <c r="I63" s="149" t="s">
        <v>180</v>
      </c>
      <c r="J63" s="148" t="s">
        <v>181</v>
      </c>
    </row>
    <row r="64" spans="1:10" ht="15.75" customHeight="1">
      <c r="A64" s="149"/>
      <c r="B64" s="149"/>
      <c r="C64" s="149"/>
      <c r="D64" s="149" t="s">
        <v>182</v>
      </c>
      <c r="E64" s="149" t="s">
        <v>41</v>
      </c>
      <c r="F64" s="149"/>
      <c r="G64" s="149"/>
      <c r="H64" s="149"/>
      <c r="I64" s="149"/>
      <c r="J64" s="148"/>
    </row>
    <row r="65" spans="1:10" ht="178.5">
      <c r="A65" s="149"/>
      <c r="B65" s="149"/>
      <c r="C65" s="149"/>
      <c r="D65" s="149"/>
      <c r="E65" s="81" t="s">
        <v>183</v>
      </c>
      <c r="F65" s="81" t="s">
        <v>184</v>
      </c>
      <c r="G65" s="81" t="s">
        <v>185</v>
      </c>
      <c r="H65" s="149"/>
      <c r="I65" s="149"/>
      <c r="J65" s="148"/>
    </row>
    <row r="66" spans="1:11" ht="15">
      <c r="A66" s="82">
        <v>1</v>
      </c>
      <c r="B66" s="81">
        <v>2</v>
      </c>
      <c r="C66" s="81">
        <v>3</v>
      </c>
      <c r="D66" s="81">
        <v>4</v>
      </c>
      <c r="E66" s="81">
        <v>5</v>
      </c>
      <c r="F66" s="81">
        <v>6</v>
      </c>
      <c r="G66" s="81">
        <v>7</v>
      </c>
      <c r="H66" s="81">
        <v>8</v>
      </c>
      <c r="I66" s="81">
        <v>9</v>
      </c>
      <c r="J66" s="81">
        <v>10</v>
      </c>
      <c r="K66" s="97"/>
    </row>
    <row r="67" spans="1:13" ht="15">
      <c r="A67" s="82">
        <v>1</v>
      </c>
      <c r="B67" s="82" t="s">
        <v>230</v>
      </c>
      <c r="C67" s="81">
        <v>1</v>
      </c>
      <c r="D67" s="81">
        <f aca="true" t="shared" si="0" ref="D67:D78">E67+F67+G67</f>
        <v>18965.260000000002</v>
      </c>
      <c r="E67" s="81">
        <v>12229.2</v>
      </c>
      <c r="F67" s="81">
        <v>6736.06</v>
      </c>
      <c r="G67" s="81"/>
      <c r="H67" s="81"/>
      <c r="I67" s="81"/>
      <c r="J67">
        <v>224522.08</v>
      </c>
      <c r="K67">
        <v>12.646411628</v>
      </c>
      <c r="L67" s="84"/>
      <c r="M67" s="81"/>
    </row>
    <row r="68" spans="1:13" ht="15">
      <c r="A68" s="82">
        <v>2</v>
      </c>
      <c r="B68" s="82" t="s">
        <v>231</v>
      </c>
      <c r="C68" s="81">
        <v>0.5</v>
      </c>
      <c r="D68" s="81">
        <f t="shared" si="0"/>
        <v>4744.5</v>
      </c>
      <c r="E68" s="81">
        <v>3001</v>
      </c>
      <c r="F68" s="81">
        <v>1050.35</v>
      </c>
      <c r="G68" s="81">
        <v>693.15</v>
      </c>
      <c r="H68" s="81"/>
      <c r="I68" s="81"/>
      <c r="J68" s="84">
        <v>57956</v>
      </c>
      <c r="L68" s="84"/>
      <c r="M68" s="81"/>
    </row>
    <row r="69" spans="1:13" ht="6" customHeight="1">
      <c r="A69" s="82">
        <v>3</v>
      </c>
      <c r="B69" s="82"/>
      <c r="C69" s="81"/>
      <c r="D69" s="81"/>
      <c r="E69" s="81"/>
      <c r="F69" s="81"/>
      <c r="G69" s="81"/>
      <c r="H69" s="81"/>
      <c r="I69" s="103"/>
      <c r="J69" s="105"/>
      <c r="L69" s="84"/>
      <c r="M69" s="81"/>
    </row>
    <row r="70" spans="1:13" ht="15">
      <c r="A70" s="82">
        <v>4</v>
      </c>
      <c r="B70" s="82" t="s">
        <v>233</v>
      </c>
      <c r="C70" s="81">
        <v>0.25</v>
      </c>
      <c r="D70" s="81">
        <f t="shared" si="0"/>
        <v>2372.25</v>
      </c>
      <c r="E70" s="81">
        <v>1298.5</v>
      </c>
      <c r="F70" s="81">
        <v>389.55</v>
      </c>
      <c r="G70" s="81">
        <v>684.2</v>
      </c>
      <c r="H70" s="81"/>
      <c r="I70" s="103"/>
      <c r="J70" s="105">
        <v>20849.26</v>
      </c>
      <c r="L70" s="84"/>
      <c r="M70" s="81"/>
    </row>
    <row r="71" spans="1:13" ht="15">
      <c r="A71" s="82">
        <v>5</v>
      </c>
      <c r="B71" s="82" t="s">
        <v>234</v>
      </c>
      <c r="C71" s="81">
        <v>1</v>
      </c>
      <c r="D71" s="81">
        <f t="shared" si="0"/>
        <v>9489</v>
      </c>
      <c r="E71" s="81">
        <v>5456</v>
      </c>
      <c r="F71" s="81">
        <v>2455.2</v>
      </c>
      <c r="G71" s="81">
        <v>1577.8</v>
      </c>
      <c r="H71" s="81"/>
      <c r="I71" s="103"/>
      <c r="J71" s="105">
        <v>114890</v>
      </c>
      <c r="L71" s="84"/>
      <c r="M71" s="81"/>
    </row>
    <row r="72" spans="1:13" ht="15">
      <c r="A72" s="98"/>
      <c r="B72" s="81" t="s">
        <v>235</v>
      </c>
      <c r="C72" s="81">
        <v>0.75</v>
      </c>
      <c r="D72" s="81">
        <f t="shared" si="0"/>
        <v>7116.75</v>
      </c>
      <c r="E72" s="81">
        <v>3078.75</v>
      </c>
      <c r="F72" s="83">
        <v>123.15</v>
      </c>
      <c r="G72" s="81">
        <v>3914.85</v>
      </c>
      <c r="H72" s="83"/>
      <c r="I72" s="103"/>
      <c r="J72" s="105">
        <v>91167.5</v>
      </c>
      <c r="L72" s="84"/>
      <c r="M72" s="83"/>
    </row>
    <row r="73" spans="1:13" ht="15">
      <c r="A73" s="98">
        <v>6</v>
      </c>
      <c r="B73" s="81" t="s">
        <v>236</v>
      </c>
      <c r="C73" s="81">
        <v>1.5</v>
      </c>
      <c r="D73" s="81">
        <f t="shared" si="0"/>
        <v>13978.6</v>
      </c>
      <c r="E73" s="81">
        <v>6398.5</v>
      </c>
      <c r="F73" s="81">
        <v>266.1</v>
      </c>
      <c r="G73" s="81">
        <v>7314</v>
      </c>
      <c r="H73" s="81"/>
      <c r="I73" s="103"/>
      <c r="J73" s="105">
        <v>117850</v>
      </c>
      <c r="L73" s="84"/>
      <c r="M73" s="81"/>
    </row>
    <row r="74" spans="1:13" ht="15">
      <c r="A74" s="98">
        <v>7</v>
      </c>
      <c r="B74" s="81" t="s">
        <v>237</v>
      </c>
      <c r="C74" s="81">
        <v>0.5</v>
      </c>
      <c r="D74" s="81">
        <f t="shared" si="0"/>
        <v>6520.5</v>
      </c>
      <c r="E74" s="81">
        <v>2052</v>
      </c>
      <c r="F74" s="81">
        <v>1776.5</v>
      </c>
      <c r="G74" s="81">
        <v>2692</v>
      </c>
      <c r="H74" s="81"/>
      <c r="I74" s="103"/>
      <c r="J74" s="105">
        <v>65673</v>
      </c>
      <c r="L74" s="84"/>
      <c r="M74" s="81"/>
    </row>
    <row r="75" spans="1:13" ht="15">
      <c r="A75" s="98">
        <v>8</v>
      </c>
      <c r="B75" s="81" t="s">
        <v>238</v>
      </c>
      <c r="C75" s="81">
        <v>2.3</v>
      </c>
      <c r="D75" s="81">
        <f t="shared" si="0"/>
        <v>21824.7</v>
      </c>
      <c r="E75" s="81">
        <v>8924</v>
      </c>
      <c r="F75" s="81">
        <v>2082.26</v>
      </c>
      <c r="G75" s="81">
        <v>10818.44</v>
      </c>
      <c r="H75" s="81"/>
      <c r="I75" s="103"/>
      <c r="J75" s="105">
        <v>234597</v>
      </c>
      <c r="L75" s="84"/>
      <c r="M75" s="81"/>
    </row>
    <row r="76" spans="1:13" ht="25.5">
      <c r="A76" s="98">
        <v>9</v>
      </c>
      <c r="B76" s="81" t="s">
        <v>239</v>
      </c>
      <c r="C76" s="81">
        <v>0.375</v>
      </c>
      <c r="D76" s="81">
        <f t="shared" si="0"/>
        <v>2812.51</v>
      </c>
      <c r="E76" s="81">
        <v>1480.13</v>
      </c>
      <c r="F76" s="81">
        <v>1332.38</v>
      </c>
      <c r="G76" s="81"/>
      <c r="H76" s="81"/>
      <c r="I76" s="103"/>
      <c r="J76" s="105">
        <v>45568.16</v>
      </c>
      <c r="L76" s="84"/>
      <c r="M76" s="81"/>
    </row>
    <row r="77" spans="1:13" ht="15">
      <c r="A77" s="98">
        <v>10</v>
      </c>
      <c r="B77" s="81" t="s">
        <v>240</v>
      </c>
      <c r="C77" s="81">
        <v>0.25</v>
      </c>
      <c r="D77" s="81">
        <f t="shared" si="0"/>
        <v>2372.25</v>
      </c>
      <c r="E77" s="81">
        <v>1153.25</v>
      </c>
      <c r="F77" s="81">
        <v>0</v>
      </c>
      <c r="G77" s="81">
        <v>1219</v>
      </c>
      <c r="H77" s="81"/>
      <c r="I77" s="103"/>
      <c r="J77" s="105">
        <f>D77*8</f>
        <v>18978</v>
      </c>
      <c r="L77" s="84"/>
      <c r="M77" s="81"/>
    </row>
    <row r="78" spans="1:13" ht="15">
      <c r="A78" s="98">
        <v>11</v>
      </c>
      <c r="B78" s="81" t="s">
        <v>241</v>
      </c>
      <c r="C78" s="81">
        <v>1.5</v>
      </c>
      <c r="D78" s="81">
        <f t="shared" si="0"/>
        <v>11429</v>
      </c>
      <c r="E78" s="81">
        <v>5820</v>
      </c>
      <c r="F78" s="81"/>
      <c r="G78" s="81">
        <v>5609</v>
      </c>
      <c r="H78" s="81"/>
      <c r="I78" s="103"/>
      <c r="J78" s="105">
        <v>121051</v>
      </c>
      <c r="L78" s="84"/>
      <c r="M78" s="81"/>
    </row>
    <row r="79" spans="1:13" ht="15.75" customHeight="1" thickBot="1">
      <c r="A79" s="153" t="s">
        <v>191</v>
      </c>
      <c r="B79" s="153"/>
      <c r="C79" s="85">
        <f>C78+C77+C76+C75+C74+C73+C72+C71+C70+C69+C68+C67</f>
        <v>9.925</v>
      </c>
      <c r="D79" s="85">
        <f>SUM(D67:D78)</f>
        <v>101625.31999999999</v>
      </c>
      <c r="E79" s="85" t="s">
        <v>192</v>
      </c>
      <c r="F79" s="85">
        <f>SUM(F67:F78)</f>
        <v>16211.55</v>
      </c>
      <c r="G79" s="85"/>
      <c r="H79" s="86"/>
      <c r="I79" s="104" t="s">
        <v>192</v>
      </c>
      <c r="J79" s="105">
        <f>J78+J77+J76+J75+J74+J73+J72+J71++J70+J68+J67</f>
        <v>1113102</v>
      </c>
      <c r="L79" s="84"/>
      <c r="M79" s="86"/>
    </row>
    <row r="80" spans="1:4" ht="77.25" thickBot="1">
      <c r="A80" s="80" t="s">
        <v>35</v>
      </c>
      <c r="B80" s="88" t="s">
        <v>209</v>
      </c>
      <c r="C80" s="88" t="s">
        <v>210</v>
      </c>
      <c r="D80" s="88" t="s">
        <v>211</v>
      </c>
    </row>
    <row r="81" spans="1:4" ht="15">
      <c r="A81" s="82">
        <v>1</v>
      </c>
      <c r="B81" s="81">
        <v>2</v>
      </c>
      <c r="C81" s="81">
        <v>3</v>
      </c>
      <c r="D81" s="81">
        <v>4</v>
      </c>
    </row>
    <row r="82" spans="1:4" ht="38.25">
      <c r="A82" s="90">
        <v>1</v>
      </c>
      <c r="B82" s="85" t="s">
        <v>212</v>
      </c>
      <c r="C82" s="91" t="s">
        <v>192</v>
      </c>
      <c r="D82" s="91"/>
    </row>
    <row r="83" spans="1:4" ht="16.5" customHeight="1">
      <c r="A83" s="151" t="s">
        <v>213</v>
      </c>
      <c r="B83" s="92" t="s">
        <v>41</v>
      </c>
      <c r="C83" s="150">
        <f>J79</f>
        <v>1113102</v>
      </c>
      <c r="D83" s="150">
        <f>C83*22%</f>
        <v>244882.44</v>
      </c>
    </row>
    <row r="84" spans="1:4" ht="15">
      <c r="A84" s="151"/>
      <c r="B84" s="86" t="s">
        <v>214</v>
      </c>
      <c r="C84" s="150"/>
      <c r="D84" s="150"/>
    </row>
    <row r="85" spans="1:4" ht="15">
      <c r="A85" s="90" t="s">
        <v>215</v>
      </c>
      <c r="B85" s="93" t="s">
        <v>216</v>
      </c>
      <c r="C85" s="91"/>
      <c r="D85" s="94"/>
    </row>
    <row r="86" spans="1:4" ht="63.75">
      <c r="A86" s="90" t="s">
        <v>217</v>
      </c>
      <c r="B86" s="85" t="s">
        <v>218</v>
      </c>
      <c r="C86" s="91"/>
      <c r="D86" s="94"/>
    </row>
    <row r="87" spans="1:4" ht="38.25">
      <c r="A87" s="90">
        <v>2</v>
      </c>
      <c r="B87" s="85" t="s">
        <v>219</v>
      </c>
      <c r="C87" s="91" t="s">
        <v>192</v>
      </c>
      <c r="D87" s="94"/>
    </row>
    <row r="88" spans="1:4" ht="11.25" customHeight="1">
      <c r="A88" s="151" t="s">
        <v>220</v>
      </c>
      <c r="B88" s="95" t="s">
        <v>41</v>
      </c>
      <c r="C88" s="150">
        <f>J79</f>
        <v>1113102</v>
      </c>
      <c r="D88" s="150">
        <f>C88*2.9%</f>
        <v>32279.958</v>
      </c>
    </row>
    <row r="89" spans="1:5" ht="66.75" customHeight="1">
      <c r="A89" s="151"/>
      <c r="B89" s="85" t="s">
        <v>221</v>
      </c>
      <c r="C89" s="150"/>
      <c r="D89" s="150"/>
      <c r="E89">
        <v>32815.44</v>
      </c>
    </row>
    <row r="90" spans="1:4" ht="51">
      <c r="A90" s="90" t="s">
        <v>222</v>
      </c>
      <c r="B90" s="85" t="s">
        <v>223</v>
      </c>
      <c r="C90" s="91"/>
      <c r="D90" s="94"/>
    </row>
    <row r="91" spans="1:4" ht="65.25" customHeight="1">
      <c r="A91" s="90" t="s">
        <v>224</v>
      </c>
      <c r="B91" s="85" t="s">
        <v>225</v>
      </c>
      <c r="C91" s="94">
        <f>J79</f>
        <v>1113102</v>
      </c>
      <c r="D91" s="94">
        <f>C91*0.2%</f>
        <v>2226.204</v>
      </c>
    </row>
    <row r="92" spans="1:4" ht="78.75" customHeight="1">
      <c r="A92" s="90" t="s">
        <v>226</v>
      </c>
      <c r="B92" s="96" t="s">
        <v>227</v>
      </c>
      <c r="C92" s="91"/>
      <c r="D92" s="94"/>
    </row>
    <row r="93" spans="1:4" ht="78" customHeight="1">
      <c r="A93" s="90" t="s">
        <v>228</v>
      </c>
      <c r="B93" s="96" t="s">
        <v>227</v>
      </c>
      <c r="C93" s="91"/>
      <c r="D93" s="94"/>
    </row>
    <row r="94" spans="1:4" ht="63.75">
      <c r="A94" s="90">
        <v>3</v>
      </c>
      <c r="B94" s="85" t="s">
        <v>229</v>
      </c>
      <c r="C94" s="94">
        <f>J79</f>
        <v>1113102</v>
      </c>
      <c r="D94" s="94">
        <v>56809.4</v>
      </c>
    </row>
    <row r="95" spans="1:4" ht="15.75" thickBot="1">
      <c r="A95" s="90"/>
      <c r="B95" s="89" t="s">
        <v>191</v>
      </c>
      <c r="C95" s="91" t="s">
        <v>192</v>
      </c>
      <c r="D95" s="94">
        <f>D94+D88+D91+D83</f>
        <v>336198.002</v>
      </c>
    </row>
    <row r="96" ht="9" customHeight="1">
      <c r="A96" s="79" t="s">
        <v>252</v>
      </c>
    </row>
    <row r="97" ht="15">
      <c r="A97" s="60"/>
    </row>
    <row r="98" spans="1:5" ht="63.75">
      <c r="A98" s="80" t="s">
        <v>35</v>
      </c>
      <c r="B98" s="88" t="s">
        <v>36</v>
      </c>
      <c r="C98" s="88" t="s">
        <v>253</v>
      </c>
      <c r="D98" s="88" t="s">
        <v>254</v>
      </c>
      <c r="E98" s="88" t="s">
        <v>255</v>
      </c>
    </row>
    <row r="99" spans="1:5" ht="15">
      <c r="A99" s="82">
        <v>1</v>
      </c>
      <c r="B99" s="81">
        <v>2</v>
      </c>
      <c r="C99" s="81">
        <v>3</v>
      </c>
      <c r="D99" s="81">
        <v>4</v>
      </c>
      <c r="E99" s="81">
        <v>5</v>
      </c>
    </row>
    <row r="100" spans="1:5" ht="15">
      <c r="A100" s="82"/>
      <c r="B100" s="81">
        <v>0</v>
      </c>
      <c r="C100" s="81">
        <v>0</v>
      </c>
      <c r="D100" s="81">
        <v>0</v>
      </c>
      <c r="E100" s="81">
        <v>0</v>
      </c>
    </row>
    <row r="101" spans="1:5" ht="15">
      <c r="A101" s="82"/>
      <c r="B101" s="81"/>
      <c r="C101" s="81"/>
      <c r="D101" s="81"/>
      <c r="E101" s="81"/>
    </row>
    <row r="102" spans="1:5" ht="15">
      <c r="A102" s="82"/>
      <c r="B102" s="89" t="s">
        <v>191</v>
      </c>
      <c r="C102" s="81" t="s">
        <v>192</v>
      </c>
      <c r="D102" s="81" t="s">
        <v>192</v>
      </c>
      <c r="E102" s="81"/>
    </row>
    <row r="103" ht="9" customHeight="1">
      <c r="A103" s="60"/>
    </row>
    <row r="104" ht="6.75" customHeight="1" thickBot="1">
      <c r="A104" s="60"/>
    </row>
    <row r="105" spans="1:5" ht="127.5">
      <c r="A105" s="80" t="s">
        <v>35</v>
      </c>
      <c r="B105" s="88" t="s">
        <v>195</v>
      </c>
      <c r="C105" s="88" t="s">
        <v>258</v>
      </c>
      <c r="D105" s="88" t="s">
        <v>259</v>
      </c>
      <c r="E105" s="88" t="s">
        <v>260</v>
      </c>
    </row>
    <row r="106" spans="1:5" ht="15">
      <c r="A106" s="82">
        <v>1</v>
      </c>
      <c r="B106" s="81">
        <v>2</v>
      </c>
      <c r="C106" s="81">
        <v>3</v>
      </c>
      <c r="D106" s="81">
        <v>4</v>
      </c>
      <c r="E106" s="81">
        <v>5</v>
      </c>
    </row>
    <row r="107" spans="1:5" ht="15">
      <c r="A107" s="82">
        <v>1</v>
      </c>
      <c r="B107" s="81" t="s">
        <v>261</v>
      </c>
      <c r="C107" s="81">
        <v>1.5</v>
      </c>
      <c r="D107" s="81"/>
      <c r="E107" s="81">
        <v>6000</v>
      </c>
    </row>
    <row r="108" spans="1:5" ht="15">
      <c r="A108" s="82">
        <v>2</v>
      </c>
      <c r="B108" s="81" t="s">
        <v>262</v>
      </c>
      <c r="C108" s="81"/>
      <c r="D108" s="81"/>
      <c r="E108" s="81">
        <v>4000</v>
      </c>
    </row>
    <row r="109" spans="1:5" ht="15">
      <c r="A109" s="82"/>
      <c r="B109" s="89" t="s">
        <v>263</v>
      </c>
      <c r="C109" s="81"/>
      <c r="D109" s="81"/>
      <c r="E109" s="81">
        <v>0</v>
      </c>
    </row>
    <row r="110" spans="1:5" ht="15.75" customHeight="1" thickBot="1">
      <c r="A110" s="60"/>
      <c r="B110" s="89" t="s">
        <v>191</v>
      </c>
      <c r="C110" s="81"/>
      <c r="D110" s="81" t="s">
        <v>192</v>
      </c>
      <c r="E110" s="81">
        <f>E107+E108+E109</f>
        <v>10000</v>
      </c>
    </row>
    <row r="111" ht="15.75" thickBot="1">
      <c r="A111" s="60"/>
    </row>
    <row r="112" spans="1:6" ht="63.75">
      <c r="A112" s="80" t="s">
        <v>35</v>
      </c>
      <c r="B112" s="88" t="s">
        <v>195</v>
      </c>
      <c r="C112" s="88" t="s">
        <v>271</v>
      </c>
      <c r="D112" s="88" t="s">
        <v>272</v>
      </c>
      <c r="E112" s="88" t="s">
        <v>273</v>
      </c>
      <c r="F112" s="88" t="s">
        <v>199</v>
      </c>
    </row>
    <row r="113" spans="1:6" ht="15">
      <c r="A113" s="82">
        <v>1</v>
      </c>
      <c r="B113" s="81">
        <v>2</v>
      </c>
      <c r="C113" s="81">
        <v>3</v>
      </c>
      <c r="D113" s="81">
        <v>4</v>
      </c>
      <c r="E113" s="81">
        <v>5</v>
      </c>
      <c r="F113" s="81">
        <v>6</v>
      </c>
    </row>
    <row r="114" spans="1:6" ht="15">
      <c r="A114" s="82">
        <v>1</v>
      </c>
      <c r="B114" s="81" t="s">
        <v>274</v>
      </c>
      <c r="C114" s="81">
        <v>1</v>
      </c>
      <c r="D114" s="81">
        <v>12</v>
      </c>
      <c r="E114" s="81">
        <v>5522.4</v>
      </c>
      <c r="F114" s="81">
        <f>E114*D114</f>
        <v>66268.79999999999</v>
      </c>
    </row>
    <row r="115" spans="1:6" ht="15">
      <c r="A115" s="82">
        <v>2</v>
      </c>
      <c r="B115" s="81" t="s">
        <v>275</v>
      </c>
      <c r="C115" s="81">
        <v>1</v>
      </c>
      <c r="D115" s="81">
        <v>12</v>
      </c>
      <c r="E115" s="81">
        <v>552.6</v>
      </c>
      <c r="F115" s="81">
        <f>E115*D115</f>
        <v>6631.200000000001</v>
      </c>
    </row>
    <row r="116" spans="1:6" ht="15.75" thickBot="1">
      <c r="A116" s="82"/>
      <c r="B116" s="89" t="s">
        <v>191</v>
      </c>
      <c r="C116" s="81" t="s">
        <v>192</v>
      </c>
      <c r="D116" s="81" t="s">
        <v>192</v>
      </c>
      <c r="E116" s="81" t="s">
        <v>192</v>
      </c>
      <c r="F116" s="81">
        <f>F114+F115</f>
        <v>72899.99999999999</v>
      </c>
    </row>
    <row r="117" spans="1:5" ht="15.75" thickBot="1">
      <c r="A117" s="82"/>
      <c r="B117" s="89">
        <v>0</v>
      </c>
      <c r="C117" s="81"/>
      <c r="D117" s="81"/>
      <c r="E117" s="81"/>
    </row>
    <row r="118" ht="6" customHeight="1">
      <c r="A118" s="60"/>
    </row>
    <row r="119" ht="15.75" thickBot="1">
      <c r="A119" s="99"/>
    </row>
    <row r="120" spans="1:6" ht="63.75">
      <c r="A120" s="80" t="s">
        <v>35</v>
      </c>
      <c r="B120" s="88" t="s">
        <v>36</v>
      </c>
      <c r="C120" s="88" t="s">
        <v>284</v>
      </c>
      <c r="D120" s="88" t="s">
        <v>285</v>
      </c>
      <c r="E120" s="88" t="s">
        <v>286</v>
      </c>
      <c r="F120" s="88" t="s">
        <v>287</v>
      </c>
    </row>
    <row r="121" spans="1:6" ht="15">
      <c r="A121" s="82">
        <v>1</v>
      </c>
      <c r="B121" s="81">
        <v>2</v>
      </c>
      <c r="C121" s="81">
        <v>4</v>
      </c>
      <c r="D121" s="81">
        <v>5</v>
      </c>
      <c r="E121" s="81">
        <v>6</v>
      </c>
      <c r="F121" s="81">
        <v>6</v>
      </c>
    </row>
    <row r="122" spans="1:6" ht="25.5">
      <c r="A122" s="82">
        <v>1</v>
      </c>
      <c r="B122" s="81" t="s">
        <v>288</v>
      </c>
      <c r="C122" s="81" t="s">
        <v>289</v>
      </c>
      <c r="D122" s="81"/>
      <c r="E122" s="81"/>
      <c r="F122" s="81">
        <v>141300</v>
      </c>
    </row>
    <row r="123" spans="1:6" ht="15">
      <c r="A123" s="82">
        <v>2</v>
      </c>
      <c r="B123" s="81" t="s">
        <v>290</v>
      </c>
      <c r="C123" s="81" t="s">
        <v>291</v>
      </c>
      <c r="D123" s="81"/>
      <c r="E123" s="81"/>
      <c r="F123" s="81">
        <v>206100</v>
      </c>
    </row>
    <row r="124" spans="1:6" ht="15">
      <c r="A124" s="82">
        <v>3</v>
      </c>
      <c r="B124" s="81" t="s">
        <v>292</v>
      </c>
      <c r="C124" s="81" t="s">
        <v>293</v>
      </c>
      <c r="D124" s="81">
        <v>292.31</v>
      </c>
      <c r="E124" s="81"/>
      <c r="F124" s="81">
        <v>45379</v>
      </c>
    </row>
    <row r="125" spans="1:6" ht="15">
      <c r="A125" s="82"/>
      <c r="B125" s="89" t="s">
        <v>191</v>
      </c>
      <c r="C125" s="81" t="s">
        <v>192</v>
      </c>
      <c r="D125" s="81" t="s">
        <v>192</v>
      </c>
      <c r="E125" s="81" t="s">
        <v>192</v>
      </c>
      <c r="F125" s="81">
        <f>F122+F123+F124</f>
        <v>392779</v>
      </c>
    </row>
    <row r="126" spans="1:6" ht="9" customHeight="1">
      <c r="A126" s="100"/>
      <c r="B126" s="101"/>
      <c r="C126" s="100"/>
      <c r="D126" s="100"/>
      <c r="E126" s="100"/>
      <c r="F126" s="100"/>
    </row>
    <row r="127" ht="6.75" customHeight="1" thickBot="1">
      <c r="A127" s="99"/>
    </row>
    <row r="128" spans="1:5" ht="38.25">
      <c r="A128" s="80" t="s">
        <v>35</v>
      </c>
      <c r="B128" s="88" t="s">
        <v>36</v>
      </c>
      <c r="C128" s="88" t="s">
        <v>295</v>
      </c>
      <c r="D128" s="88" t="s">
        <v>296</v>
      </c>
      <c r="E128" s="88" t="s">
        <v>297</v>
      </c>
    </row>
    <row r="129" spans="1:5" ht="15">
      <c r="A129" s="82">
        <v>1</v>
      </c>
      <c r="B129" s="81">
        <v>2</v>
      </c>
      <c r="C129" s="81">
        <v>4</v>
      </c>
      <c r="D129" s="81">
        <v>5</v>
      </c>
      <c r="E129" s="81">
        <v>6</v>
      </c>
    </row>
    <row r="130" spans="1:5" ht="15">
      <c r="A130" s="82"/>
      <c r="B130" s="81">
        <v>0</v>
      </c>
      <c r="C130" s="81">
        <v>0</v>
      </c>
      <c r="D130" s="81">
        <v>0</v>
      </c>
      <c r="E130" s="81">
        <v>0</v>
      </c>
    </row>
    <row r="131" spans="1:5" ht="6.75" customHeight="1">
      <c r="A131" s="82"/>
      <c r="B131" s="81"/>
      <c r="C131" s="81"/>
      <c r="D131" s="81"/>
      <c r="E131" s="81"/>
    </row>
    <row r="132" spans="1:5" ht="15">
      <c r="A132" s="82"/>
      <c r="B132" s="89" t="s">
        <v>191</v>
      </c>
      <c r="C132" s="81" t="s">
        <v>192</v>
      </c>
      <c r="D132" s="81" t="s">
        <v>192</v>
      </c>
      <c r="E132" s="81" t="s">
        <v>192</v>
      </c>
    </row>
    <row r="133" ht="6.75" customHeight="1">
      <c r="A133" s="60"/>
    </row>
    <row r="134" ht="4.5" customHeight="1" thickBot="1">
      <c r="A134" s="60"/>
    </row>
    <row r="135" spans="1:5" ht="51">
      <c r="A135" s="80" t="s">
        <v>35</v>
      </c>
      <c r="B135" s="88" t="s">
        <v>195</v>
      </c>
      <c r="C135" s="88" t="s">
        <v>300</v>
      </c>
      <c r="D135" s="88" t="s">
        <v>301</v>
      </c>
      <c r="E135" s="88" t="s">
        <v>302</v>
      </c>
    </row>
    <row r="136" spans="1:5" ht="15">
      <c r="A136" s="82">
        <v>1</v>
      </c>
      <c r="B136" s="81">
        <v>2</v>
      </c>
      <c r="C136" s="81">
        <v>3</v>
      </c>
      <c r="D136" s="81">
        <v>4</v>
      </c>
      <c r="E136" s="81">
        <v>5</v>
      </c>
    </row>
    <row r="137" spans="1:5" ht="15">
      <c r="A137" s="82"/>
      <c r="B137" s="81" t="s">
        <v>303</v>
      </c>
      <c r="C137" s="81"/>
      <c r="D137" s="81">
        <v>12</v>
      </c>
      <c r="E137" s="81">
        <v>3300</v>
      </c>
    </row>
    <row r="138" spans="1:5" ht="25.5">
      <c r="A138" s="82">
        <v>1</v>
      </c>
      <c r="B138" s="81" t="s">
        <v>304</v>
      </c>
      <c r="C138" s="81"/>
      <c r="D138" s="81">
        <v>5</v>
      </c>
      <c r="E138" s="81">
        <v>13500</v>
      </c>
    </row>
    <row r="139" spans="1:5" ht="15">
      <c r="A139" s="82">
        <v>2</v>
      </c>
      <c r="B139" s="81" t="s">
        <v>305</v>
      </c>
      <c r="C139" s="81"/>
      <c r="D139" s="81">
        <v>3</v>
      </c>
      <c r="E139" s="81">
        <v>5310</v>
      </c>
    </row>
    <row r="140" spans="1:5" ht="15">
      <c r="A140" s="82">
        <v>3</v>
      </c>
      <c r="B140" s="81" t="s">
        <v>306</v>
      </c>
      <c r="C140" s="81"/>
      <c r="D140" s="81">
        <v>5</v>
      </c>
      <c r="E140" s="81">
        <v>68292</v>
      </c>
    </row>
    <row r="141" spans="1:5" ht="15">
      <c r="A141" s="82">
        <v>4</v>
      </c>
      <c r="B141" s="81" t="s">
        <v>307</v>
      </c>
      <c r="C141" s="81"/>
      <c r="D141" s="81">
        <v>10</v>
      </c>
      <c r="E141" s="81">
        <v>5000</v>
      </c>
    </row>
    <row r="142" spans="1:5" ht="14.25" customHeight="1">
      <c r="A142" s="82">
        <v>5</v>
      </c>
      <c r="B142" s="81" t="s">
        <v>308</v>
      </c>
      <c r="C142" s="81"/>
      <c r="D142" s="81">
        <v>4</v>
      </c>
      <c r="E142" s="81">
        <v>0</v>
      </c>
    </row>
    <row r="143" spans="1:5" ht="15.75" thickBot="1">
      <c r="A143" s="82">
        <v>6</v>
      </c>
      <c r="B143" s="81" t="s">
        <v>309</v>
      </c>
      <c r="C143" s="81"/>
      <c r="D143" s="81">
        <v>2</v>
      </c>
      <c r="E143" s="81">
        <v>0</v>
      </c>
    </row>
    <row r="144" spans="1:5" ht="26.25" thickBot="1">
      <c r="A144" s="82"/>
      <c r="B144" s="81" t="s">
        <v>326</v>
      </c>
      <c r="C144" s="81"/>
      <c r="D144" s="81">
        <v>2</v>
      </c>
      <c r="E144" s="81">
        <v>6364</v>
      </c>
    </row>
    <row r="145" spans="1:5" ht="15.75" thickBot="1">
      <c r="A145" s="82"/>
      <c r="B145" s="81" t="s">
        <v>327</v>
      </c>
      <c r="C145" s="81"/>
      <c r="D145" s="81">
        <v>1</v>
      </c>
      <c r="E145" s="81">
        <v>4130</v>
      </c>
    </row>
    <row r="146" spans="1:5" ht="15.75" thickBot="1">
      <c r="A146" s="82"/>
      <c r="B146" s="81" t="s">
        <v>328</v>
      </c>
      <c r="C146" s="81"/>
      <c r="D146" s="81">
        <v>1</v>
      </c>
      <c r="E146" s="81">
        <v>4725</v>
      </c>
    </row>
    <row r="147" spans="1:5" ht="15.75" thickBot="1">
      <c r="A147" s="82"/>
      <c r="B147" s="81" t="s">
        <v>329</v>
      </c>
      <c r="C147" s="81"/>
      <c r="D147" s="81">
        <v>2</v>
      </c>
      <c r="E147" s="81">
        <v>5000</v>
      </c>
    </row>
    <row r="148" spans="1:5" ht="15.75" thickBot="1">
      <c r="A148" s="82"/>
      <c r="B148" s="81" t="s">
        <v>347</v>
      </c>
      <c r="C148" s="81"/>
      <c r="D148" s="81">
        <v>2</v>
      </c>
      <c r="E148" s="81">
        <v>17500</v>
      </c>
    </row>
    <row r="149" spans="1:5" ht="15.75" thickBot="1">
      <c r="A149" s="82"/>
      <c r="B149" s="81" t="s">
        <v>348</v>
      </c>
      <c r="C149" s="81"/>
      <c r="D149" s="81">
        <v>4</v>
      </c>
      <c r="E149" s="81">
        <v>18000</v>
      </c>
    </row>
    <row r="150" spans="1:5" ht="15.75" thickBot="1">
      <c r="A150" s="82"/>
      <c r="B150" s="89" t="s">
        <v>191</v>
      </c>
      <c r="C150" s="81" t="s">
        <v>192</v>
      </c>
      <c r="D150" s="81" t="s">
        <v>192</v>
      </c>
      <c r="E150" s="81">
        <f>E149+E148+E147+E146+E145+E144+E143+E142+E141+E140+E139+E138+E137</f>
        <v>151121</v>
      </c>
    </row>
    <row r="151" ht="6.75" customHeight="1">
      <c r="A151" s="79" t="s">
        <v>310</v>
      </c>
    </row>
    <row r="152" ht="15">
      <c r="A152" s="60"/>
    </row>
    <row r="153" spans="1:4" ht="25.5">
      <c r="A153" s="80" t="s">
        <v>35</v>
      </c>
      <c r="B153" s="88" t="s">
        <v>195</v>
      </c>
      <c r="C153" s="88" t="s">
        <v>311</v>
      </c>
      <c r="D153" s="88" t="s">
        <v>312</v>
      </c>
    </row>
    <row r="154" spans="1:4" ht="15">
      <c r="A154" s="82">
        <v>1</v>
      </c>
      <c r="B154" s="81">
        <v>2</v>
      </c>
      <c r="C154" s="81">
        <v>3</v>
      </c>
      <c r="D154" s="81">
        <v>4</v>
      </c>
    </row>
    <row r="155" spans="1:4" ht="15">
      <c r="A155" s="82"/>
      <c r="B155" s="81" t="s">
        <v>313</v>
      </c>
      <c r="C155" s="81">
        <v>1</v>
      </c>
      <c r="D155" s="81">
        <v>16700</v>
      </c>
    </row>
    <row r="156" spans="1:4" ht="15.75" thickBot="1">
      <c r="A156" s="82"/>
      <c r="B156" s="81" t="s">
        <v>314</v>
      </c>
      <c r="C156" s="81">
        <v>1</v>
      </c>
      <c r="D156" s="81">
        <v>20200</v>
      </c>
    </row>
    <row r="157" spans="1:4" ht="26.25" thickBot="1">
      <c r="A157" s="82" t="s">
        <v>104</v>
      </c>
      <c r="B157" s="81" t="s">
        <v>337</v>
      </c>
      <c r="C157" s="81"/>
      <c r="D157" s="81">
        <v>20000</v>
      </c>
    </row>
    <row r="158" spans="1:4" ht="13.5" customHeight="1" thickBot="1">
      <c r="A158" s="82"/>
      <c r="B158" s="81" t="s">
        <v>332</v>
      </c>
      <c r="C158" s="81">
        <v>1</v>
      </c>
      <c r="D158" s="81">
        <v>4800</v>
      </c>
    </row>
    <row r="159" spans="1:4" ht="15.75" thickBot="1">
      <c r="A159" s="82"/>
      <c r="B159" s="81" t="s">
        <v>330</v>
      </c>
      <c r="C159" s="81">
        <v>5</v>
      </c>
      <c r="D159" s="81">
        <v>30900</v>
      </c>
    </row>
    <row r="160" spans="1:4" ht="15" customHeight="1" thickBot="1">
      <c r="A160" s="82"/>
      <c r="B160" s="81" t="s">
        <v>349</v>
      </c>
      <c r="C160" s="81">
        <v>18</v>
      </c>
      <c r="D160" s="81">
        <v>10000</v>
      </c>
    </row>
    <row r="161" spans="1:4" ht="15.75" thickBot="1">
      <c r="A161" s="82"/>
      <c r="B161" s="81" t="s">
        <v>331</v>
      </c>
      <c r="C161" s="81">
        <v>2</v>
      </c>
      <c r="D161" s="81">
        <v>7000</v>
      </c>
    </row>
    <row r="162" spans="1:4" ht="10.5" customHeight="1" thickBot="1">
      <c r="A162" s="82"/>
      <c r="B162" s="81" t="s">
        <v>350</v>
      </c>
      <c r="C162" s="81">
        <v>2</v>
      </c>
      <c r="D162" s="81">
        <v>0</v>
      </c>
    </row>
    <row r="163" spans="1:4" ht="15.75" thickBot="1">
      <c r="A163" s="82"/>
      <c r="B163" s="89" t="s">
        <v>191</v>
      </c>
      <c r="C163" s="81" t="s">
        <v>192</v>
      </c>
      <c r="D163" s="81">
        <f>D162+D161+D160+D159+D158+D157+D156+D155</f>
        <v>109600</v>
      </c>
    </row>
    <row r="164" ht="8.25" customHeight="1" thickBot="1">
      <c r="A164" s="60"/>
    </row>
    <row r="165" spans="1:5" ht="38.25">
      <c r="A165" s="80" t="s">
        <v>35</v>
      </c>
      <c r="B165" s="88" t="s">
        <v>195</v>
      </c>
      <c r="C165" s="88" t="s">
        <v>295</v>
      </c>
      <c r="D165" s="88" t="s">
        <v>317</v>
      </c>
      <c r="E165" s="88" t="s">
        <v>318</v>
      </c>
    </row>
    <row r="166" spans="1:5" ht="15">
      <c r="A166" s="82"/>
      <c r="B166" s="81">
        <v>1</v>
      </c>
      <c r="C166" s="81">
        <v>2</v>
      </c>
      <c r="D166" s="81">
        <v>3</v>
      </c>
      <c r="E166" s="81">
        <v>4</v>
      </c>
    </row>
    <row r="167" spans="1:5" ht="15">
      <c r="A167" s="82" t="s">
        <v>319</v>
      </c>
      <c r="B167" s="81" t="s">
        <v>320</v>
      </c>
      <c r="C167" s="81">
        <v>1</v>
      </c>
      <c r="D167" s="83">
        <v>100000</v>
      </c>
      <c r="E167" s="83">
        <v>100000</v>
      </c>
    </row>
    <row r="168" spans="1:5" ht="15.75" thickBot="1">
      <c r="A168" s="82" t="s">
        <v>351</v>
      </c>
      <c r="B168" s="81" t="s">
        <v>320</v>
      </c>
      <c r="C168" s="81">
        <v>0</v>
      </c>
      <c r="D168" s="81">
        <v>8800</v>
      </c>
      <c r="E168" s="81">
        <v>8800</v>
      </c>
    </row>
    <row r="169" spans="1:5" ht="26.25" thickBot="1">
      <c r="A169" s="82" t="s">
        <v>334</v>
      </c>
      <c r="B169" s="81" t="s">
        <v>333</v>
      </c>
      <c r="C169" s="81"/>
      <c r="D169" s="81"/>
      <c r="E169" s="106">
        <v>645500</v>
      </c>
    </row>
    <row r="170" spans="1:5" ht="15.75" thickBot="1">
      <c r="A170" s="82" t="s">
        <v>336</v>
      </c>
      <c r="B170" s="81" t="s">
        <v>105</v>
      </c>
      <c r="C170" s="81">
        <v>1</v>
      </c>
      <c r="D170" s="81"/>
      <c r="E170" s="81">
        <v>0</v>
      </c>
    </row>
    <row r="171" spans="1:5" ht="15.75" thickBot="1">
      <c r="A171" s="82"/>
      <c r="B171" s="89" t="s">
        <v>191</v>
      </c>
      <c r="C171" s="81"/>
      <c r="D171" s="81" t="s">
        <v>192</v>
      </c>
      <c r="E171" s="83">
        <f>E167+E168+E169</f>
        <v>754300</v>
      </c>
    </row>
    <row r="172" ht="7.5" customHeight="1">
      <c r="A172" s="77"/>
    </row>
    <row r="173" spans="1:5" ht="13.5" customHeight="1">
      <c r="A173" s="77"/>
      <c r="E173" s="84">
        <f>E171+D163+E150+F125+F116+E110</f>
        <v>1490700</v>
      </c>
    </row>
    <row r="174" spans="1:6" ht="13.5" customHeight="1">
      <c r="A174" s="60" t="s">
        <v>153</v>
      </c>
      <c r="B174" s="102"/>
      <c r="C174" s="102"/>
      <c r="D174" s="102"/>
      <c r="E174" s="102"/>
      <c r="F174" s="102"/>
    </row>
    <row r="175" spans="1:6" ht="15">
      <c r="A175" s="60" t="s">
        <v>154</v>
      </c>
      <c r="B175" s="102"/>
      <c r="C175" s="102"/>
      <c r="D175" s="102"/>
      <c r="E175" s="102"/>
      <c r="F175" s="102"/>
    </row>
    <row r="176" spans="1:6" ht="15">
      <c r="A176" s="60" t="s">
        <v>155</v>
      </c>
      <c r="B176" s="102"/>
      <c r="C176" s="102"/>
      <c r="D176" s="154" t="s">
        <v>166</v>
      </c>
      <c r="E176" s="154"/>
      <c r="F176" s="154"/>
    </row>
    <row r="177" spans="1:6" ht="15">
      <c r="A177" s="60"/>
      <c r="B177" s="155" t="s">
        <v>157</v>
      </c>
      <c r="C177" s="155"/>
      <c r="D177" s="155"/>
      <c r="E177" s="156" t="s">
        <v>158</v>
      </c>
      <c r="F177" s="156"/>
    </row>
    <row r="178" spans="1:6" ht="15">
      <c r="A178" s="60"/>
      <c r="B178" s="102"/>
      <c r="C178" s="102"/>
      <c r="D178" s="102"/>
      <c r="E178" s="102"/>
      <c r="F178" s="102"/>
    </row>
    <row r="179" spans="1:6" ht="15">
      <c r="A179" s="60" t="s">
        <v>159</v>
      </c>
      <c r="B179" s="102"/>
      <c r="C179" s="102"/>
      <c r="D179" s="154" t="s">
        <v>166</v>
      </c>
      <c r="E179" s="154"/>
      <c r="F179" s="154"/>
    </row>
    <row r="180" spans="1:6" ht="15">
      <c r="A180" s="60" t="s">
        <v>321</v>
      </c>
      <c r="B180" s="155" t="s">
        <v>157</v>
      </c>
      <c r="C180" s="155"/>
      <c r="D180" s="155"/>
      <c r="E180" s="156" t="s">
        <v>158</v>
      </c>
      <c r="F180" s="156"/>
    </row>
    <row r="181" spans="1:6" ht="15">
      <c r="A181" s="60"/>
      <c r="B181" s="102"/>
      <c r="C181" s="102"/>
      <c r="D181" s="102"/>
      <c r="E181" s="102"/>
      <c r="F181" s="102"/>
    </row>
    <row r="182" spans="1:6" ht="15">
      <c r="A182" s="60" t="s">
        <v>352</v>
      </c>
      <c r="B182" s="102"/>
      <c r="C182" s="102"/>
      <c r="D182" s="102"/>
      <c r="E182" s="102"/>
      <c r="F182" s="102"/>
    </row>
  </sheetData>
  <sheetProtection selectLockedCells="1" selectUnlockedCells="1"/>
  <mergeCells count="38">
    <mergeCell ref="D179:F179"/>
    <mergeCell ref="B180:D180"/>
    <mergeCell ref="E180:F180"/>
    <mergeCell ref="A88:A89"/>
    <mergeCell ref="C88:C89"/>
    <mergeCell ref="D88:D89"/>
    <mergeCell ref="D176:F176"/>
    <mergeCell ref="B177:D177"/>
    <mergeCell ref="E177:F177"/>
    <mergeCell ref="I63:I65"/>
    <mergeCell ref="J63:J65"/>
    <mergeCell ref="D64:D65"/>
    <mergeCell ref="E64:G64"/>
    <mergeCell ref="A79:B79"/>
    <mergeCell ref="A83:A84"/>
    <mergeCell ref="C83:C84"/>
    <mergeCell ref="D83:D84"/>
    <mergeCell ref="D54:D55"/>
    <mergeCell ref="A63:A65"/>
    <mergeCell ref="B63:B65"/>
    <mergeCell ref="C63:C65"/>
    <mergeCell ref="D63:G63"/>
    <mergeCell ref="H63:H65"/>
    <mergeCell ref="A20:A22"/>
    <mergeCell ref="B20:B22"/>
    <mergeCell ref="C20:C22"/>
    <mergeCell ref="A54:A55"/>
    <mergeCell ref="C54:C55"/>
    <mergeCell ref="A31:B31"/>
    <mergeCell ref="A49:A50"/>
    <mergeCell ref="C49:C50"/>
    <mergeCell ref="J20:J22"/>
    <mergeCell ref="D21:D22"/>
    <mergeCell ref="E21:G21"/>
    <mergeCell ref="D49:D50"/>
    <mergeCell ref="D20:G20"/>
    <mergeCell ref="H20:H22"/>
    <mergeCell ref="I20:I22"/>
  </mergeCells>
  <hyperlinks>
    <hyperlink ref="J20" location="Par1070" display="Фонд оплаты труда в год, руб. (гр. 4 +гр.8+гр.9)"/>
    <hyperlink ref="B58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59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J63" location="Par1070" display="Фонд оплаты труда в год, руб. (гр. 4 +гр.8+гр.9)"/>
    <hyperlink ref="B92" location="Par1250" display="обязательное социальное страхование от несчастных случаев на производстве и профессиональных заболеваний по ставке 0,_% &lt;*&gt;"/>
    <hyperlink ref="B93" location="Par1250" display="обязательное социальное страхование от несчастных случаев на производстве и профессиональных заболеваний по ставке 0,_% &lt;*&gt;"/>
  </hyperlinks>
  <printOptions/>
  <pageMargins left="0.7" right="0.7" top="0.75" bottom="0.75" header="0.5118055555555555" footer="0.511805555555555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Paradise</cp:lastModifiedBy>
  <cp:lastPrinted>2018-09-25T20:21:18Z</cp:lastPrinted>
  <dcterms:modified xsi:type="dcterms:W3CDTF">2018-09-25T20:22:58Z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